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5" yWindow="510" windowWidth="22710" windowHeight="8940"/>
  </bookViews>
  <sheets>
    <sheet name="Источники" sheetId="6" r:id="rId1"/>
    <sheet name="Доходы" sheetId="7" state="hidden" r:id="rId2"/>
    <sheet name="Бюджетная роспись" sheetId="2" state="hidden" r:id="rId3"/>
    <sheet name="Ведомственная" sheetId="3" state="hidden" r:id="rId4"/>
    <sheet name="Функциональная" sheetId="4" state="hidden" r:id="rId5"/>
    <sheet name="Программная" sheetId="5" state="hidden" r:id="rId6"/>
    <sheet name="Дорожный фонд" sheetId="8" state="hidden" r:id="rId7"/>
    <sheet name="Публич.обязательства" sheetId="9" state="hidden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45621"/>
</workbook>
</file>

<file path=xl/calcChain.xml><?xml version="1.0" encoding="utf-8"?>
<calcChain xmlns="http://schemas.openxmlformats.org/spreadsheetml/2006/main">
  <c r="K13" i="2" l="1"/>
  <c r="K402" i="2"/>
  <c r="K396" i="2"/>
  <c r="K29" i="2"/>
  <c r="K22" i="2"/>
  <c r="K30" i="2"/>
  <c r="K23" i="2"/>
  <c r="K17" i="2"/>
  <c r="K16" i="2" s="1"/>
  <c r="N132" i="2"/>
  <c r="N134" i="2"/>
  <c r="M132" i="2"/>
  <c r="M134" i="2"/>
  <c r="L134" i="2"/>
  <c r="L132" i="2"/>
  <c r="E53" i="7"/>
  <c r="L437" i="2"/>
  <c r="K437" i="2"/>
  <c r="J410" i="2"/>
  <c r="H165" i="3"/>
  <c r="G123" i="5" s="1"/>
  <c r="L378" i="2"/>
  <c r="M378" i="2"/>
  <c r="N378" i="2"/>
  <c r="I165" i="3" s="1"/>
  <c r="H165" i="4" s="1"/>
  <c r="K378" i="2"/>
  <c r="J378" i="2" s="1"/>
  <c r="G165" i="3" s="1"/>
  <c r="F165" i="4" s="1"/>
  <c r="J379" i="2"/>
  <c r="J380" i="2"/>
  <c r="I160" i="3"/>
  <c r="H160" i="4" s="1"/>
  <c r="L357" i="2"/>
  <c r="M357" i="2"/>
  <c r="H160" i="3" s="1"/>
  <c r="G160" i="4" s="1"/>
  <c r="N357" i="2"/>
  <c r="K357" i="2"/>
  <c r="J358" i="2"/>
  <c r="J359" i="2"/>
  <c r="L229" i="2"/>
  <c r="M229" i="2"/>
  <c r="H100" i="3" s="1"/>
  <c r="G100" i="4" s="1"/>
  <c r="N229" i="2"/>
  <c r="I100" i="3" s="1"/>
  <c r="H74" i="5" s="1"/>
  <c r="K229" i="2"/>
  <c r="J230" i="2"/>
  <c r="J231" i="2"/>
  <c r="I247" i="3"/>
  <c r="I246" i="3" s="1"/>
  <c r="I245" i="3" s="1"/>
  <c r="I244" i="3" s="1"/>
  <c r="H247" i="3"/>
  <c r="H246" i="3" s="1"/>
  <c r="H245" i="3" s="1"/>
  <c r="H244" i="3" s="1"/>
  <c r="I243" i="3"/>
  <c r="I242" i="3" s="1"/>
  <c r="I241" i="3" s="1"/>
  <c r="I240" i="3" s="1"/>
  <c r="I239" i="3" s="1"/>
  <c r="I238" i="3" s="1"/>
  <c r="I237" i="3" s="1"/>
  <c r="H243" i="3"/>
  <c r="H242" i="3" s="1"/>
  <c r="H241" i="3" s="1"/>
  <c r="H240" i="3" s="1"/>
  <c r="H239" i="3" s="1"/>
  <c r="H238" i="3" s="1"/>
  <c r="H237" i="3" s="1"/>
  <c r="I115" i="3"/>
  <c r="H115" i="3"/>
  <c r="I38" i="3"/>
  <c r="I37" i="3" s="1"/>
  <c r="I36" i="3" s="1"/>
  <c r="I35" i="3" s="1"/>
  <c r="I34" i="3" s="1"/>
  <c r="I33" i="3" s="1"/>
  <c r="H38" i="3"/>
  <c r="H37" i="3" s="1"/>
  <c r="H36" i="3" s="1"/>
  <c r="H35" i="3" s="1"/>
  <c r="H34" i="3" s="1"/>
  <c r="H33" i="3" s="1"/>
  <c r="G246" i="3"/>
  <c r="G245" i="3" s="1"/>
  <c r="G244" i="3" s="1"/>
  <c r="I114" i="3"/>
  <c r="H114" i="3"/>
  <c r="N439" i="2"/>
  <c r="N437" i="2" s="1"/>
  <c r="M439" i="2"/>
  <c r="M437" i="2" s="1"/>
  <c r="K330" i="2"/>
  <c r="K133" i="2"/>
  <c r="K71" i="2"/>
  <c r="G165" i="4" l="1"/>
  <c r="J437" i="2"/>
  <c r="J17" i="2"/>
  <c r="H123" i="5"/>
  <c r="F123" i="5"/>
  <c r="H100" i="4"/>
  <c r="H118" i="5"/>
  <c r="G74" i="5"/>
  <c r="G118" i="5"/>
  <c r="J357" i="2"/>
  <c r="G160" i="3" s="1"/>
  <c r="F160" i="4" s="1"/>
  <c r="F74" i="5"/>
  <c r="J229" i="2"/>
  <c r="G100" i="3" s="1"/>
  <c r="F100" i="4" s="1"/>
  <c r="L328" i="2"/>
  <c r="M328" i="2"/>
  <c r="N328" i="2"/>
  <c r="K156" i="2"/>
  <c r="F118" i="5" l="1"/>
  <c r="N162" i="2"/>
  <c r="M162" i="2"/>
  <c r="K162" i="2"/>
  <c r="C53" i="7"/>
  <c r="D53" i="7"/>
  <c r="G17" i="10" l="1"/>
  <c r="E17" i="10"/>
  <c r="C17" i="10"/>
  <c r="J248" i="3"/>
  <c r="L253" i="2"/>
  <c r="M253" i="2"/>
  <c r="N253" i="2"/>
  <c r="K253" i="2"/>
  <c r="K467" i="2"/>
  <c r="D22" i="10"/>
  <c r="F22" i="10"/>
  <c r="H22" i="10"/>
  <c r="D23" i="10"/>
  <c r="F23" i="10"/>
  <c r="H23" i="10"/>
  <c r="K328" i="2"/>
  <c r="J330" i="2"/>
  <c r="J329" i="2"/>
  <c r="K219" i="2"/>
  <c r="K208" i="2"/>
  <c r="H61" i="5" l="1"/>
  <c r="G61" i="5"/>
  <c r="K312" i="2"/>
  <c r="K311" i="2" s="1"/>
  <c r="K317" i="2"/>
  <c r="K316" i="2" s="1"/>
  <c r="J319" i="2"/>
  <c r="J318" i="2"/>
  <c r="N317" i="2"/>
  <c r="N316" i="2" s="1"/>
  <c r="N315" i="2" s="1"/>
  <c r="M317" i="2"/>
  <c r="M316" i="2" s="1"/>
  <c r="M315" i="2" s="1"/>
  <c r="L317" i="2"/>
  <c r="L316" i="2" s="1"/>
  <c r="L315" i="2" s="1"/>
  <c r="J314" i="2"/>
  <c r="J313" i="2"/>
  <c r="N312" i="2"/>
  <c r="N311" i="2" s="1"/>
  <c r="N310" i="2" s="1"/>
  <c r="M312" i="2"/>
  <c r="M311" i="2" s="1"/>
  <c r="M310" i="2" s="1"/>
  <c r="L312" i="2"/>
  <c r="L311" i="2" s="1"/>
  <c r="L310" i="2" s="1"/>
  <c r="H148" i="3" l="1"/>
  <c r="H147" i="3" s="1"/>
  <c r="I148" i="3"/>
  <c r="I147" i="3" s="1"/>
  <c r="H147" i="4" s="1"/>
  <c r="I146" i="3"/>
  <c r="I145" i="3" s="1"/>
  <c r="H103" i="5" s="1"/>
  <c r="G145" i="4"/>
  <c r="H146" i="3"/>
  <c r="H145" i="3" s="1"/>
  <c r="G103" i="5"/>
  <c r="H145" i="4"/>
  <c r="G105" i="5"/>
  <c r="G106" i="5"/>
  <c r="J316" i="2"/>
  <c r="K315" i="2"/>
  <c r="J315" i="2" s="1"/>
  <c r="J317" i="2"/>
  <c r="J311" i="2"/>
  <c r="K310" i="2"/>
  <c r="J310" i="2" s="1"/>
  <c r="J312" i="2"/>
  <c r="G146" i="3" l="1"/>
  <c r="G145" i="3" s="1"/>
  <c r="J145" i="3" s="1"/>
  <c r="G148" i="3"/>
  <c r="G147" i="3" s="1"/>
  <c r="H146" i="4"/>
  <c r="G146" i="4"/>
  <c r="H106" i="5"/>
  <c r="G104" i="5"/>
  <c r="H104" i="5"/>
  <c r="H148" i="4"/>
  <c r="G148" i="4"/>
  <c r="F106" i="5"/>
  <c r="J147" i="3"/>
  <c r="F148" i="4"/>
  <c r="I148" i="4" s="1"/>
  <c r="G147" i="4"/>
  <c r="F146" i="4"/>
  <c r="I146" i="4" s="1"/>
  <c r="H105" i="5"/>
  <c r="J255" i="2"/>
  <c r="J254" i="2"/>
  <c r="N252" i="2"/>
  <c r="N251" i="2" s="1"/>
  <c r="I113" i="3" s="1"/>
  <c r="I112" i="3" s="1"/>
  <c r="M252" i="2"/>
  <c r="M251" i="2" s="1"/>
  <c r="H113" i="3" s="1"/>
  <c r="H112" i="3" s="1"/>
  <c r="L252" i="2"/>
  <c r="L251" i="2" s="1"/>
  <c r="K252" i="2"/>
  <c r="K452" i="2"/>
  <c r="K451" i="2" s="1"/>
  <c r="K450" i="2" s="1"/>
  <c r="J454" i="2"/>
  <c r="J453" i="2"/>
  <c r="N452" i="2"/>
  <c r="N451" i="2" s="1"/>
  <c r="N450" i="2" s="1"/>
  <c r="I190" i="3" s="1"/>
  <c r="I189" i="3" s="1"/>
  <c r="M452" i="2"/>
  <c r="M451" i="2" s="1"/>
  <c r="M450" i="2" s="1"/>
  <c r="H190" i="3" s="1"/>
  <c r="H189" i="3" s="1"/>
  <c r="L452" i="2"/>
  <c r="L451" i="2" s="1"/>
  <c r="L450" i="2" s="1"/>
  <c r="J551" i="2"/>
  <c r="J546" i="2"/>
  <c r="G243" i="3" s="1"/>
  <c r="G242" i="3" s="1"/>
  <c r="G241" i="3" s="1"/>
  <c r="G240" i="3" s="1"/>
  <c r="G239" i="3" s="1"/>
  <c r="G238" i="3" s="1"/>
  <c r="G237" i="3" s="1"/>
  <c r="J540" i="2"/>
  <c r="J539" i="2"/>
  <c r="J534" i="2"/>
  <c r="J533" i="2"/>
  <c r="J527" i="2"/>
  <c r="J522" i="2"/>
  <c r="J516" i="2"/>
  <c r="J515" i="2"/>
  <c r="J511" i="2"/>
  <c r="J510" i="2"/>
  <c r="J506" i="2"/>
  <c r="J503" i="2"/>
  <c r="J499" i="2"/>
  <c r="J496" i="2"/>
  <c r="J495" i="2"/>
  <c r="J492" i="2"/>
  <c r="J491" i="2"/>
  <c r="J490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6" i="2"/>
  <c r="J465" i="2"/>
  <c r="J459" i="2"/>
  <c r="J458" i="2"/>
  <c r="J449" i="2"/>
  <c r="J448" i="2"/>
  <c r="J443" i="2"/>
  <c r="J439" i="2"/>
  <c r="J434" i="2"/>
  <c r="J433" i="2"/>
  <c r="J429" i="2"/>
  <c r="J426" i="2"/>
  <c r="J425" i="2"/>
  <c r="J421" i="2"/>
  <c r="J418" i="2"/>
  <c r="J417" i="2"/>
  <c r="J416" i="2"/>
  <c r="J415" i="2"/>
  <c r="J414" i="2"/>
  <c r="J413" i="2"/>
  <c r="J412" i="2"/>
  <c r="J411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2" i="2"/>
  <c r="J391" i="2"/>
  <c r="J387" i="2"/>
  <c r="J386" i="2"/>
  <c r="J385" i="2"/>
  <c r="J384" i="2"/>
  <c r="J377" i="2"/>
  <c r="J376" i="2"/>
  <c r="J375" i="2"/>
  <c r="J374" i="2"/>
  <c r="J373" i="2"/>
  <c r="J369" i="2"/>
  <c r="J368" i="2"/>
  <c r="J367" i="2"/>
  <c r="J366" i="2"/>
  <c r="J365" i="2"/>
  <c r="J364" i="2"/>
  <c r="J363" i="2"/>
  <c r="J356" i="2"/>
  <c r="J355" i="2"/>
  <c r="J354" i="2"/>
  <c r="J353" i="2"/>
  <c r="J352" i="2"/>
  <c r="J348" i="2"/>
  <c r="J347" i="2"/>
  <c r="J344" i="2"/>
  <c r="J343" i="2"/>
  <c r="J342" i="2"/>
  <c r="J341" i="2"/>
  <c r="J340" i="2"/>
  <c r="J336" i="2"/>
  <c r="J335" i="2"/>
  <c r="J331" i="2"/>
  <c r="J325" i="2"/>
  <c r="J324" i="2"/>
  <c r="J323" i="2"/>
  <c r="J308" i="2"/>
  <c r="J307" i="2"/>
  <c r="J303" i="2"/>
  <c r="J302" i="2"/>
  <c r="J297" i="2"/>
  <c r="J296" i="2"/>
  <c r="J292" i="2"/>
  <c r="J291" i="2"/>
  <c r="J290" i="2"/>
  <c r="J289" i="2"/>
  <c r="J288" i="2"/>
  <c r="J287" i="2"/>
  <c r="J286" i="2"/>
  <c r="J282" i="2"/>
  <c r="J281" i="2"/>
  <c r="J280" i="2"/>
  <c r="J279" i="2"/>
  <c r="J278" i="2"/>
  <c r="J277" i="2"/>
  <c r="J276" i="2"/>
  <c r="J272" i="2"/>
  <c r="J267" i="2"/>
  <c r="J266" i="2"/>
  <c r="J262" i="2"/>
  <c r="J261" i="2"/>
  <c r="J250" i="2"/>
  <c r="G115" i="3" s="1"/>
  <c r="G114" i="3" s="1"/>
  <c r="J246" i="2"/>
  <c r="J245" i="2"/>
  <c r="J240" i="2"/>
  <c r="J236" i="2"/>
  <c r="J235" i="2"/>
  <c r="J228" i="2"/>
  <c r="J227" i="2"/>
  <c r="J226" i="2"/>
  <c r="J225" i="2"/>
  <c r="J224" i="2"/>
  <c r="J223" i="2"/>
  <c r="J222" i="2"/>
  <c r="J221" i="2"/>
  <c r="J220" i="2"/>
  <c r="J216" i="2"/>
  <c r="J215" i="2"/>
  <c r="J214" i="2"/>
  <c r="J213" i="2"/>
  <c r="J212" i="2"/>
  <c r="J211" i="2"/>
  <c r="J210" i="2"/>
  <c r="J209" i="2"/>
  <c r="J204" i="2"/>
  <c r="J203" i="2"/>
  <c r="J198" i="2"/>
  <c r="J197" i="2"/>
  <c r="J191" i="2"/>
  <c r="J190" i="2"/>
  <c r="J188" i="2"/>
  <c r="J187" i="2"/>
  <c r="J186" i="2"/>
  <c r="J184" i="2"/>
  <c r="J180" i="2"/>
  <c r="J178" i="2"/>
  <c r="J173" i="2"/>
  <c r="J172" i="2"/>
  <c r="J171" i="2"/>
  <c r="J170" i="2"/>
  <c r="J169" i="2"/>
  <c r="J168" i="2"/>
  <c r="J167" i="2"/>
  <c r="J166" i="2"/>
  <c r="J165" i="2"/>
  <c r="J164" i="2"/>
  <c r="J163" i="2"/>
  <c r="J159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39" i="2"/>
  <c r="J138" i="2"/>
  <c r="J136" i="2"/>
  <c r="J134" i="2"/>
  <c r="J132" i="2"/>
  <c r="J126" i="2"/>
  <c r="J122" i="2"/>
  <c r="J118" i="2"/>
  <c r="J114" i="2"/>
  <c r="J110" i="2"/>
  <c r="J105" i="2"/>
  <c r="G38" i="3" s="1"/>
  <c r="G37" i="3" s="1"/>
  <c r="G36" i="3" s="1"/>
  <c r="G35" i="3" s="1"/>
  <c r="G34" i="3" s="1"/>
  <c r="G33" i="3" s="1"/>
  <c r="J100" i="2"/>
  <c r="J96" i="2"/>
  <c r="J95" i="2"/>
  <c r="J91" i="2"/>
  <c r="J89" i="2"/>
  <c r="J85" i="2"/>
  <c r="J84" i="2"/>
  <c r="J83" i="2"/>
  <c r="J82" i="2"/>
  <c r="J81" i="2"/>
  <c r="J80" i="2"/>
  <c r="J78" i="2"/>
  <c r="J77" i="2"/>
  <c r="J74" i="2"/>
  <c r="J73" i="2"/>
  <c r="J72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5" i="2"/>
  <c r="J34" i="2"/>
  <c r="J33" i="2"/>
  <c r="J30" i="2"/>
  <c r="J29" i="2"/>
  <c r="J27" i="2"/>
  <c r="J26" i="2"/>
  <c r="J25" i="2"/>
  <c r="J23" i="2"/>
  <c r="J22" i="2"/>
  <c r="J15" i="2"/>
  <c r="J13" i="2"/>
  <c r="E17" i="6"/>
  <c r="F17" i="6"/>
  <c r="D17" i="6"/>
  <c r="E20" i="6"/>
  <c r="F20" i="6"/>
  <c r="D20" i="6"/>
  <c r="I106" i="5" l="1"/>
  <c r="J148" i="3"/>
  <c r="F104" i="5"/>
  <c r="I104" i="5" s="1"/>
  <c r="J146" i="3"/>
  <c r="J554" i="2"/>
  <c r="J115" i="3"/>
  <c r="F61" i="5"/>
  <c r="I61" i="5" s="1"/>
  <c r="H113" i="4"/>
  <c r="H59" i="5"/>
  <c r="G113" i="4"/>
  <c r="G59" i="5"/>
  <c r="F147" i="4"/>
  <c r="I147" i="4" s="1"/>
  <c r="F105" i="5"/>
  <c r="I105" i="5" s="1"/>
  <c r="F103" i="5"/>
  <c r="I103" i="5" s="1"/>
  <c r="F145" i="4"/>
  <c r="I145" i="4" s="1"/>
  <c r="J114" i="3"/>
  <c r="H190" i="4"/>
  <c r="H101" i="5"/>
  <c r="G190" i="4"/>
  <c r="G101" i="5"/>
  <c r="J452" i="2"/>
  <c r="J451" i="2"/>
  <c r="J252" i="2"/>
  <c r="K251" i="2"/>
  <c r="J251" i="2" s="1"/>
  <c r="G113" i="3" s="1"/>
  <c r="G112" i="3" s="1"/>
  <c r="J253" i="2"/>
  <c r="J450" i="2"/>
  <c r="L202" i="2"/>
  <c r="M202" i="2"/>
  <c r="N202" i="2"/>
  <c r="K202" i="2"/>
  <c r="L306" i="2"/>
  <c r="L305" i="2" s="1"/>
  <c r="L304" i="2" s="1"/>
  <c r="M306" i="2"/>
  <c r="M305" i="2" s="1"/>
  <c r="M304" i="2" s="1"/>
  <c r="H140" i="3" s="1"/>
  <c r="H139" i="3" s="1"/>
  <c r="N306" i="2"/>
  <c r="N305" i="2" s="1"/>
  <c r="N304" i="2" s="1"/>
  <c r="I140" i="3" s="1"/>
  <c r="I139" i="3" s="1"/>
  <c r="K306" i="2"/>
  <c r="D26" i="7"/>
  <c r="D25" i="7" s="1"/>
  <c r="E26" i="7"/>
  <c r="E25" i="7" s="1"/>
  <c r="C26" i="7"/>
  <c r="C25" i="7" s="1"/>
  <c r="D12" i="7"/>
  <c r="D11" i="7" s="1"/>
  <c r="E12" i="7"/>
  <c r="E11" i="7" s="1"/>
  <c r="C12" i="7"/>
  <c r="C11" i="7" s="1"/>
  <c r="D15" i="7"/>
  <c r="D14" i="7" s="1"/>
  <c r="E15" i="7"/>
  <c r="E14" i="7" s="1"/>
  <c r="C15" i="7"/>
  <c r="C14" i="7" s="1"/>
  <c r="D18" i="7"/>
  <c r="E18" i="7"/>
  <c r="C18" i="7"/>
  <c r="D21" i="7"/>
  <c r="D20" i="7" s="1"/>
  <c r="E21" i="7"/>
  <c r="C21" i="7"/>
  <c r="C20" i="7" s="1"/>
  <c r="D23" i="7"/>
  <c r="E23" i="7"/>
  <c r="C23" i="7"/>
  <c r="G3" i="9"/>
  <c r="G2" i="9"/>
  <c r="D3" i="7"/>
  <c r="D2" i="7"/>
  <c r="G3" i="5"/>
  <c r="G2" i="5"/>
  <c r="G3" i="4"/>
  <c r="G2" i="4"/>
  <c r="J190" i="3" l="1"/>
  <c r="G190" i="3"/>
  <c r="G189" i="3" s="1"/>
  <c r="E20" i="7"/>
  <c r="E17" i="7" s="1"/>
  <c r="C17" i="7"/>
  <c r="D17" i="7"/>
  <c r="F59" i="5"/>
  <c r="I59" i="5" s="1"/>
  <c r="J113" i="3"/>
  <c r="F190" i="4"/>
  <c r="I190" i="4" s="1"/>
  <c r="F101" i="5"/>
  <c r="I101" i="5" s="1"/>
  <c r="J189" i="3"/>
  <c r="G100" i="5"/>
  <c r="G189" i="4"/>
  <c r="F113" i="4"/>
  <c r="I113" i="4" s="1"/>
  <c r="H100" i="5"/>
  <c r="H189" i="4"/>
  <c r="K305" i="2"/>
  <c r="J306" i="2"/>
  <c r="J202" i="2"/>
  <c r="G22" i="12"/>
  <c r="G12" i="12" s="1"/>
  <c r="H22" i="12"/>
  <c r="I22" i="12"/>
  <c r="J22" i="12"/>
  <c r="J12" i="12" s="1"/>
  <c r="K22" i="12"/>
  <c r="F22" i="12"/>
  <c r="F12" i="12" s="1"/>
  <c r="E80" i="12"/>
  <c r="E78" i="12"/>
  <c r="E77" i="12"/>
  <c r="E75" i="12"/>
  <c r="E73" i="12"/>
  <c r="E72" i="12"/>
  <c r="K70" i="12"/>
  <c r="J70" i="12"/>
  <c r="I70" i="12"/>
  <c r="H70" i="12"/>
  <c r="G70" i="12"/>
  <c r="F70" i="12"/>
  <c r="K68" i="12"/>
  <c r="J68" i="12"/>
  <c r="I68" i="12"/>
  <c r="H68" i="12"/>
  <c r="G68" i="12"/>
  <c r="F68" i="12"/>
  <c r="K67" i="12"/>
  <c r="J67" i="12"/>
  <c r="I67" i="12"/>
  <c r="H67" i="12"/>
  <c r="G67" i="12"/>
  <c r="F67" i="12"/>
  <c r="E67" i="12" s="1"/>
  <c r="E65" i="12"/>
  <c r="E63" i="12"/>
  <c r="E62" i="12"/>
  <c r="E60" i="12"/>
  <c r="E58" i="12"/>
  <c r="E57" i="12"/>
  <c r="K55" i="12"/>
  <c r="J55" i="12"/>
  <c r="I55" i="12"/>
  <c r="H55" i="12"/>
  <c r="G55" i="12"/>
  <c r="E55" i="12" s="1"/>
  <c r="F55" i="12"/>
  <c r="K53" i="12"/>
  <c r="J53" i="12"/>
  <c r="I53" i="12"/>
  <c r="H53" i="12"/>
  <c r="G53" i="12"/>
  <c r="F53" i="12"/>
  <c r="E53" i="12" s="1"/>
  <c r="K52" i="12"/>
  <c r="J52" i="12"/>
  <c r="I52" i="12"/>
  <c r="H52" i="12"/>
  <c r="G52" i="12"/>
  <c r="F52" i="12"/>
  <c r="E50" i="12"/>
  <c r="E48" i="12"/>
  <c r="E47" i="12"/>
  <c r="E45" i="12"/>
  <c r="E43" i="12"/>
  <c r="E42" i="12"/>
  <c r="K40" i="12"/>
  <c r="J40" i="12"/>
  <c r="I40" i="12"/>
  <c r="H40" i="12"/>
  <c r="G40" i="12"/>
  <c r="F40" i="12"/>
  <c r="E40" i="12" s="1"/>
  <c r="K38" i="12"/>
  <c r="J38" i="12"/>
  <c r="I38" i="12"/>
  <c r="H38" i="12"/>
  <c r="G38" i="12"/>
  <c r="F38" i="12"/>
  <c r="K37" i="12"/>
  <c r="J37" i="12"/>
  <c r="I37" i="12"/>
  <c r="H37" i="12"/>
  <c r="G37" i="12"/>
  <c r="F37" i="12"/>
  <c r="E35" i="12"/>
  <c r="E33" i="12"/>
  <c r="E32" i="12"/>
  <c r="E30" i="12"/>
  <c r="E28" i="12"/>
  <c r="E27" i="12"/>
  <c r="E25" i="12"/>
  <c r="E23" i="12"/>
  <c r="E20" i="12"/>
  <c r="E18" i="12"/>
  <c r="E17" i="12"/>
  <c r="K15" i="12"/>
  <c r="J15" i="12"/>
  <c r="J10" i="12" s="1"/>
  <c r="I15" i="12"/>
  <c r="I10" i="12" s="1"/>
  <c r="H15" i="12"/>
  <c r="G15" i="12"/>
  <c r="G10" i="12" s="1"/>
  <c r="F15" i="12"/>
  <c r="F10" i="12" s="1"/>
  <c r="K13" i="12"/>
  <c r="J13" i="12"/>
  <c r="I13" i="12"/>
  <c r="I8" i="12" s="1"/>
  <c r="H13" i="12"/>
  <c r="G13" i="12"/>
  <c r="F13" i="12"/>
  <c r="I12" i="12"/>
  <c r="I7" i="12" s="1"/>
  <c r="E82" i="11"/>
  <c r="E72" i="11" s="1"/>
  <c r="E80" i="11"/>
  <c r="E79" i="11"/>
  <c r="E69" i="11" s="1"/>
  <c r="E77" i="11"/>
  <c r="E75" i="11"/>
  <c r="E70" i="11" s="1"/>
  <c r="E74" i="11"/>
  <c r="K72" i="11"/>
  <c r="J72" i="11"/>
  <c r="I72" i="11"/>
  <c r="H72" i="11"/>
  <c r="G72" i="11"/>
  <c r="F72" i="11"/>
  <c r="K70" i="11"/>
  <c r="J70" i="11"/>
  <c r="I70" i="11"/>
  <c r="H70" i="11"/>
  <c r="G70" i="11"/>
  <c r="F70" i="11"/>
  <c r="K69" i="11"/>
  <c r="J69" i="11"/>
  <c r="I69" i="11"/>
  <c r="H69" i="11"/>
  <c r="G69" i="11"/>
  <c r="F69" i="11"/>
  <c r="E67" i="11"/>
  <c r="E65" i="11"/>
  <c r="E64" i="11"/>
  <c r="E54" i="11" s="1"/>
  <c r="E62" i="11"/>
  <c r="E60" i="11"/>
  <c r="E59" i="11"/>
  <c r="K57" i="11"/>
  <c r="J57" i="11"/>
  <c r="I57" i="11"/>
  <c r="H57" i="11"/>
  <c r="G57" i="11"/>
  <c r="F57" i="11"/>
  <c r="K55" i="11"/>
  <c r="J55" i="11"/>
  <c r="I55" i="11"/>
  <c r="H55" i="11"/>
  <c r="G55" i="11"/>
  <c r="F55" i="11"/>
  <c r="E55" i="11"/>
  <c r="K54" i="11"/>
  <c r="J54" i="11"/>
  <c r="I54" i="11"/>
  <c r="H54" i="11"/>
  <c r="G54" i="11"/>
  <c r="F54" i="11"/>
  <c r="E52" i="11"/>
  <c r="E50" i="11"/>
  <c r="E49" i="11"/>
  <c r="E39" i="11" s="1"/>
  <c r="E47" i="11"/>
  <c r="E45" i="11"/>
  <c r="E44" i="11"/>
  <c r="K42" i="11"/>
  <c r="J42" i="11"/>
  <c r="I42" i="11"/>
  <c r="H42" i="11"/>
  <c r="G42" i="11"/>
  <c r="F42" i="11"/>
  <c r="E42" i="11"/>
  <c r="K40" i="11"/>
  <c r="J40" i="11"/>
  <c r="J10" i="11" s="1"/>
  <c r="I40" i="11"/>
  <c r="H40" i="11"/>
  <c r="G40" i="11"/>
  <c r="F40" i="11"/>
  <c r="K39" i="11"/>
  <c r="J39" i="11"/>
  <c r="I39" i="11"/>
  <c r="H39" i="11"/>
  <c r="G39" i="11"/>
  <c r="F39" i="11"/>
  <c r="E37" i="11"/>
  <c r="E35" i="11"/>
  <c r="E34" i="11"/>
  <c r="E32" i="11"/>
  <c r="E30" i="11"/>
  <c r="E29" i="11"/>
  <c r="E27" i="11"/>
  <c r="E25" i="11"/>
  <c r="E24" i="11"/>
  <c r="E22" i="11"/>
  <c r="E20" i="11"/>
  <c r="E19" i="11"/>
  <c r="K17" i="11"/>
  <c r="J17" i="11"/>
  <c r="J12" i="11" s="1"/>
  <c r="I17" i="11"/>
  <c r="H17" i="11"/>
  <c r="G17" i="11"/>
  <c r="G12" i="11" s="1"/>
  <c r="F17" i="11"/>
  <c r="F12" i="11" s="1"/>
  <c r="K15" i="11"/>
  <c r="J15" i="11"/>
  <c r="I15" i="11"/>
  <c r="H15" i="11"/>
  <c r="H10" i="11" s="1"/>
  <c r="G15" i="11"/>
  <c r="F15" i="11"/>
  <c r="E15" i="11"/>
  <c r="K14" i="11"/>
  <c r="K9" i="11" s="1"/>
  <c r="J14" i="11"/>
  <c r="I14" i="11"/>
  <c r="H14" i="11"/>
  <c r="G14" i="11"/>
  <c r="F14" i="11"/>
  <c r="I12" i="11"/>
  <c r="H12" i="11"/>
  <c r="G10" i="11"/>
  <c r="F10" i="11"/>
  <c r="G9" i="11"/>
  <c r="F9" i="11"/>
  <c r="E52" i="12" l="1"/>
  <c r="J7" i="12"/>
  <c r="E17" i="11"/>
  <c r="I10" i="11"/>
  <c r="E57" i="11"/>
  <c r="K8" i="12"/>
  <c r="E38" i="12"/>
  <c r="K12" i="11"/>
  <c r="E70" i="12"/>
  <c r="K10" i="11"/>
  <c r="E37" i="12"/>
  <c r="G7" i="12"/>
  <c r="E40" i="11"/>
  <c r="E10" i="11" s="1"/>
  <c r="E68" i="12"/>
  <c r="G8" i="12"/>
  <c r="F7" i="12"/>
  <c r="E14" i="11"/>
  <c r="E9" i="11" s="1"/>
  <c r="K10" i="12"/>
  <c r="F100" i="5"/>
  <c r="I100" i="5" s="1"/>
  <c r="F189" i="4"/>
  <c r="I189" i="4" s="1"/>
  <c r="F112" i="4"/>
  <c r="K304" i="2"/>
  <c r="J305" i="2"/>
  <c r="H97" i="5"/>
  <c r="H96" i="5" s="1"/>
  <c r="H139" i="4"/>
  <c r="H140" i="4"/>
  <c r="G97" i="5"/>
  <c r="G96" i="5" s="1"/>
  <c r="G139" i="4"/>
  <c r="G140" i="4"/>
  <c r="J8" i="12"/>
  <c r="E13" i="12"/>
  <c r="H10" i="12"/>
  <c r="E10" i="12" s="1"/>
  <c r="E22" i="12"/>
  <c r="H8" i="12"/>
  <c r="F8" i="12"/>
  <c r="E15" i="12"/>
  <c r="K12" i="12"/>
  <c r="K7" i="12" s="1"/>
  <c r="H12" i="12"/>
  <c r="H7" i="12" s="1"/>
  <c r="J9" i="11"/>
  <c r="I9" i="11"/>
  <c r="H9" i="11"/>
  <c r="E12" i="11"/>
  <c r="F58" i="5" l="1"/>
  <c r="J298" i="2"/>
  <c r="J304" i="2"/>
  <c r="E8" i="12"/>
  <c r="E7" i="12"/>
  <c r="E12" i="12"/>
  <c r="G140" i="3" l="1"/>
  <c r="G139" i="3" s="1"/>
  <c r="J139" i="3" s="1"/>
  <c r="G11" i="10"/>
  <c r="G22" i="10" s="1"/>
  <c r="E11" i="10"/>
  <c r="E22" i="10" s="1"/>
  <c r="C11" i="10"/>
  <c r="C22" i="10" s="1"/>
  <c r="G15" i="10"/>
  <c r="E15" i="10"/>
  <c r="C15" i="10"/>
  <c r="D18" i="10"/>
  <c r="E18" i="10"/>
  <c r="F18" i="10"/>
  <c r="G18" i="10"/>
  <c r="H18" i="10"/>
  <c r="C18" i="10"/>
  <c r="D21" i="10"/>
  <c r="F21" i="10"/>
  <c r="H21" i="10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9" i="7"/>
  <c r="F30" i="7"/>
  <c r="F32" i="7"/>
  <c r="F35" i="7"/>
  <c r="F40" i="7"/>
  <c r="F42" i="7"/>
  <c r="F45" i="7"/>
  <c r="F48" i="7"/>
  <c r="F51" i="7"/>
  <c r="F53" i="7"/>
  <c r="E28" i="7"/>
  <c r="D29" i="7"/>
  <c r="E29" i="7"/>
  <c r="C29" i="7"/>
  <c r="D31" i="7"/>
  <c r="E31" i="7"/>
  <c r="C31" i="7"/>
  <c r="F31" i="7" s="1"/>
  <c r="D34" i="7"/>
  <c r="D33" i="7" s="1"/>
  <c r="E34" i="7"/>
  <c r="E33" i="7" s="1"/>
  <c r="E10" i="7" s="1"/>
  <c r="C34" i="7"/>
  <c r="C33" i="7" s="1"/>
  <c r="D39" i="7"/>
  <c r="E39" i="7"/>
  <c r="C39" i="7"/>
  <c r="D41" i="7"/>
  <c r="E41" i="7"/>
  <c r="C41" i="7"/>
  <c r="D44" i="7"/>
  <c r="D43" i="7" s="1"/>
  <c r="E44" i="7"/>
  <c r="E43" i="7" s="1"/>
  <c r="C44" i="7"/>
  <c r="C43" i="7" s="1"/>
  <c r="D47" i="7"/>
  <c r="D46" i="7" s="1"/>
  <c r="E47" i="7"/>
  <c r="E46" i="7" s="1"/>
  <c r="C47" i="7"/>
  <c r="C46" i="7" s="1"/>
  <c r="F46" i="7" s="1"/>
  <c r="D50" i="7"/>
  <c r="E50" i="7"/>
  <c r="C50" i="7"/>
  <c r="F50" i="7" s="1"/>
  <c r="D52" i="7"/>
  <c r="E52" i="7"/>
  <c r="C52" i="7"/>
  <c r="G12" i="6"/>
  <c r="G14" i="6"/>
  <c r="G18" i="6"/>
  <c r="G21" i="6"/>
  <c r="G36" i="6"/>
  <c r="G39" i="6"/>
  <c r="E11" i="6"/>
  <c r="F11" i="6"/>
  <c r="D11" i="6"/>
  <c r="E13" i="6"/>
  <c r="F13" i="6"/>
  <c r="D13" i="6"/>
  <c r="F16" i="6"/>
  <c r="F15" i="6" s="1"/>
  <c r="E35" i="6"/>
  <c r="E34" i="6" s="1"/>
  <c r="F35" i="6"/>
  <c r="F34" i="6" s="1"/>
  <c r="D35" i="6"/>
  <c r="D34" i="6" s="1"/>
  <c r="E38" i="6"/>
  <c r="E37" i="6" s="1"/>
  <c r="F38" i="6"/>
  <c r="F37" i="6" s="1"/>
  <c r="D38" i="6"/>
  <c r="D37" i="6" s="1"/>
  <c r="C38" i="7" l="1"/>
  <c r="C28" i="7"/>
  <c r="F140" i="4"/>
  <c r="I140" i="4" s="1"/>
  <c r="F43" i="7"/>
  <c r="D28" i="7"/>
  <c r="F97" i="5"/>
  <c r="I97" i="5" s="1"/>
  <c r="D10" i="7"/>
  <c r="J140" i="3"/>
  <c r="F44" i="7"/>
  <c r="F52" i="7"/>
  <c r="F47" i="7"/>
  <c r="D38" i="7"/>
  <c r="F41" i="7"/>
  <c r="E38" i="7"/>
  <c r="F33" i="7"/>
  <c r="F34" i="7"/>
  <c r="F39" i="7"/>
  <c r="G10" i="10"/>
  <c r="G23" i="10"/>
  <c r="G21" i="10" s="1"/>
  <c r="E10" i="10"/>
  <c r="E23" i="10"/>
  <c r="E21" i="10" s="1"/>
  <c r="C10" i="10"/>
  <c r="C23" i="10"/>
  <c r="C21" i="10" s="1"/>
  <c r="F139" i="4"/>
  <c r="I139" i="4" s="1"/>
  <c r="G13" i="6"/>
  <c r="D16" i="6"/>
  <c r="D15" i="6" s="1"/>
  <c r="F10" i="6"/>
  <c r="D10" i="6"/>
  <c r="G35" i="6"/>
  <c r="G20" i="6"/>
  <c r="E16" i="6"/>
  <c r="E15" i="6" s="1"/>
  <c r="E10" i="6"/>
  <c r="G34" i="6"/>
  <c r="E33" i="6"/>
  <c r="E32" i="6" s="1"/>
  <c r="F33" i="6"/>
  <c r="F32" i="6" s="1"/>
  <c r="G17" i="6"/>
  <c r="G11" i="6"/>
  <c r="D49" i="7"/>
  <c r="C49" i="7"/>
  <c r="E49" i="7"/>
  <c r="G37" i="6"/>
  <c r="D33" i="6"/>
  <c r="G38" i="6"/>
  <c r="C10" i="7" l="1"/>
  <c r="F10" i="7" s="1"/>
  <c r="F28" i="7"/>
  <c r="F96" i="5"/>
  <c r="I96" i="5" s="1"/>
  <c r="F38" i="7"/>
  <c r="D37" i="7"/>
  <c r="D36" i="7" s="1"/>
  <c r="D9" i="7" s="1"/>
  <c r="E27" i="6" s="1"/>
  <c r="E26" i="6" s="1"/>
  <c r="E25" i="6" s="1"/>
  <c r="E24" i="6" s="1"/>
  <c r="E37" i="7"/>
  <c r="E36" i="7" s="1"/>
  <c r="E9" i="7" s="1"/>
  <c r="F27" i="6" s="1"/>
  <c r="F26" i="6" s="1"/>
  <c r="F25" i="6" s="1"/>
  <c r="F24" i="6" s="1"/>
  <c r="C37" i="7"/>
  <c r="F49" i="7"/>
  <c r="G15" i="6"/>
  <c r="G10" i="6"/>
  <c r="G16" i="6"/>
  <c r="D32" i="6"/>
  <c r="G33" i="6"/>
  <c r="C36" i="7" l="1"/>
  <c r="F37" i="7"/>
  <c r="G32" i="6"/>
  <c r="C9" i="7" l="1"/>
  <c r="F36" i="7"/>
  <c r="H165" i="5"/>
  <c r="G165" i="5"/>
  <c r="F165" i="5"/>
  <c r="F164" i="5"/>
  <c r="H248" i="4"/>
  <c r="G248" i="4"/>
  <c r="F248" i="4"/>
  <c r="F247" i="4"/>
  <c r="H38" i="4"/>
  <c r="G38" i="4"/>
  <c r="L239" i="2"/>
  <c r="L238" i="2" s="1"/>
  <c r="L237" i="2" s="1"/>
  <c r="M239" i="2"/>
  <c r="M238" i="2" s="1"/>
  <c r="N239" i="2"/>
  <c r="N238" i="2" s="1"/>
  <c r="K239" i="2"/>
  <c r="L457" i="2"/>
  <c r="L456" i="2" s="1"/>
  <c r="L455" i="2" s="1"/>
  <c r="M457" i="2"/>
  <c r="M456" i="2" s="1"/>
  <c r="M455" i="2" s="1"/>
  <c r="N457" i="2"/>
  <c r="N456" i="2" s="1"/>
  <c r="N455" i="2" s="1"/>
  <c r="K457" i="2"/>
  <c r="H243" i="4"/>
  <c r="G243" i="4"/>
  <c r="F244" i="4"/>
  <c r="H244" i="4"/>
  <c r="J247" i="3"/>
  <c r="H193" i="3" l="1"/>
  <c r="H192" i="3" s="1"/>
  <c r="H191" i="3" s="1"/>
  <c r="G191" i="4" s="1"/>
  <c r="N237" i="2"/>
  <c r="I105" i="3"/>
  <c r="I104" i="3" s="1"/>
  <c r="I103" i="3" s="1"/>
  <c r="M237" i="2"/>
  <c r="H105" i="3"/>
  <c r="H104" i="3" s="1"/>
  <c r="H103" i="3" s="1"/>
  <c r="H191" i="4"/>
  <c r="I193" i="3"/>
  <c r="I192" i="3" s="1"/>
  <c r="I191" i="3" s="1"/>
  <c r="D27" i="6"/>
  <c r="F9" i="7"/>
  <c r="I248" i="4"/>
  <c r="I165" i="5"/>
  <c r="K238" i="2"/>
  <c r="J239" i="2"/>
  <c r="K456" i="2"/>
  <c r="J457" i="2"/>
  <c r="J246" i="3"/>
  <c r="H164" i="5"/>
  <c r="G164" i="5"/>
  <c r="G237" i="4"/>
  <c r="G67" i="5"/>
  <c r="G66" i="5" s="1"/>
  <c r="G139" i="5"/>
  <c r="G138" i="5" s="1"/>
  <c r="H33" i="4"/>
  <c r="H51" i="5"/>
  <c r="H50" i="5" s="1"/>
  <c r="H193" i="4"/>
  <c r="H139" i="5"/>
  <c r="H138" i="5" s="1"/>
  <c r="H237" i="4"/>
  <c r="H67" i="5"/>
  <c r="H66" i="5" s="1"/>
  <c r="G193" i="4"/>
  <c r="H247" i="4"/>
  <c r="G33" i="4"/>
  <c r="G51" i="5"/>
  <c r="G50" i="5" s="1"/>
  <c r="G247" i="4"/>
  <c r="H161" i="5"/>
  <c r="G192" i="4"/>
  <c r="F161" i="5"/>
  <c r="H163" i="5"/>
  <c r="F245" i="4"/>
  <c r="H246" i="4"/>
  <c r="F163" i="5"/>
  <c r="H192" i="4"/>
  <c r="F246" i="4"/>
  <c r="H162" i="5"/>
  <c r="H245" i="4"/>
  <c r="F162" i="5"/>
  <c r="D26" i="6" l="1"/>
  <c r="G27" i="6"/>
  <c r="I164" i="5"/>
  <c r="I247" i="4"/>
  <c r="K455" i="2"/>
  <c r="J455" i="2" s="1"/>
  <c r="J456" i="2"/>
  <c r="K237" i="2"/>
  <c r="J237" i="2" s="1"/>
  <c r="J238" i="2"/>
  <c r="H35" i="4"/>
  <c r="G34" i="4"/>
  <c r="J245" i="3"/>
  <c r="G163" i="5"/>
  <c r="I163" i="5" s="1"/>
  <c r="G246" i="4"/>
  <c r="I246" i="4" s="1"/>
  <c r="G37" i="4"/>
  <c r="H36" i="4"/>
  <c r="G242" i="4"/>
  <c r="H34" i="4"/>
  <c r="G240" i="4"/>
  <c r="G238" i="4"/>
  <c r="H240" i="4"/>
  <c r="H104" i="4"/>
  <c r="H105" i="4"/>
  <c r="H79" i="5"/>
  <c r="H78" i="5" s="1"/>
  <c r="H77" i="5" s="1"/>
  <c r="J51" i="11" s="1"/>
  <c r="G105" i="4"/>
  <c r="G79" i="5"/>
  <c r="G78" i="5" s="1"/>
  <c r="G77" i="5" s="1"/>
  <c r="I51" i="11" s="1"/>
  <c r="H239" i="4"/>
  <c r="G241" i="4"/>
  <c r="H37" i="4"/>
  <c r="H238" i="4"/>
  <c r="H242" i="4"/>
  <c r="G36" i="4"/>
  <c r="G239" i="4"/>
  <c r="G35" i="4"/>
  <c r="H241" i="4"/>
  <c r="G105" i="3" l="1"/>
  <c r="G104" i="3" s="1"/>
  <c r="G103" i="3" s="1"/>
  <c r="G193" i="3"/>
  <c r="G192" i="3" s="1"/>
  <c r="G191" i="3" s="1"/>
  <c r="D25" i="6"/>
  <c r="G26" i="6"/>
  <c r="K51" i="11"/>
  <c r="J49" i="12"/>
  <c r="J46" i="12" s="1"/>
  <c r="J48" i="11"/>
  <c r="I49" i="12"/>
  <c r="I46" i="12" s="1"/>
  <c r="I48" i="11"/>
  <c r="F105" i="4"/>
  <c r="I105" i="4" s="1"/>
  <c r="F79" i="5"/>
  <c r="I79" i="5" s="1"/>
  <c r="J104" i="3"/>
  <c r="G104" i="4"/>
  <c r="J244" i="3"/>
  <c r="G162" i="5"/>
  <c r="I162" i="5" s="1"/>
  <c r="G245" i="4"/>
  <c r="I245" i="4" s="1"/>
  <c r="G46" i="12"/>
  <c r="G48" i="11"/>
  <c r="H103" i="4"/>
  <c r="G103" i="4"/>
  <c r="J193" i="3" l="1"/>
  <c r="J105" i="3"/>
  <c r="D24" i="6"/>
  <c r="G24" i="6" s="1"/>
  <c r="G25" i="6"/>
  <c r="K49" i="12"/>
  <c r="K46" i="12" s="1"/>
  <c r="K48" i="11"/>
  <c r="J103" i="3"/>
  <c r="F78" i="5"/>
  <c r="I78" i="5" s="1"/>
  <c r="F104" i="4"/>
  <c r="I104" i="4" s="1"/>
  <c r="G244" i="4"/>
  <c r="I244" i="4" s="1"/>
  <c r="G161" i="5"/>
  <c r="I161" i="5" s="1"/>
  <c r="K12" i="2"/>
  <c r="N550" i="2"/>
  <c r="N549" i="2" s="1"/>
  <c r="N548" i="2" s="1"/>
  <c r="N547" i="2" s="1"/>
  <c r="M550" i="2"/>
  <c r="M549" i="2" s="1"/>
  <c r="M548" i="2" s="1"/>
  <c r="M547" i="2" s="1"/>
  <c r="L550" i="2"/>
  <c r="L549" i="2" s="1"/>
  <c r="L548" i="2" s="1"/>
  <c r="L547" i="2" s="1"/>
  <c r="N545" i="2"/>
  <c r="N544" i="2" s="1"/>
  <c r="N543" i="2" s="1"/>
  <c r="N542" i="2" s="1"/>
  <c r="N541" i="2" s="1"/>
  <c r="M545" i="2"/>
  <c r="M544" i="2" s="1"/>
  <c r="M543" i="2" s="1"/>
  <c r="M542" i="2" s="1"/>
  <c r="M541" i="2" s="1"/>
  <c r="L545" i="2"/>
  <c r="L544" i="2" s="1"/>
  <c r="L543" i="2" s="1"/>
  <c r="L542" i="2" s="1"/>
  <c r="L541" i="2" s="1"/>
  <c r="N538" i="2"/>
  <c r="N537" i="2" s="1"/>
  <c r="I236" i="3" s="1"/>
  <c r="I235" i="3" s="1"/>
  <c r="I234" i="3" s="1"/>
  <c r="I233" i="3" s="1"/>
  <c r="I232" i="3" s="1"/>
  <c r="I231" i="3" s="1"/>
  <c r="M538" i="2"/>
  <c r="M537" i="2" s="1"/>
  <c r="H236" i="3" s="1"/>
  <c r="H235" i="3" s="1"/>
  <c r="H234" i="3" s="1"/>
  <c r="H233" i="3" s="1"/>
  <c r="H232" i="3" s="1"/>
  <c r="H231" i="3" s="1"/>
  <c r="L538" i="2"/>
  <c r="L537" i="2" s="1"/>
  <c r="L536" i="2" s="1"/>
  <c r="L535" i="2" s="1"/>
  <c r="N532" i="2"/>
  <c r="N531" i="2" s="1"/>
  <c r="I230" i="3" s="1"/>
  <c r="I229" i="3" s="1"/>
  <c r="I228" i="3" s="1"/>
  <c r="I227" i="3" s="1"/>
  <c r="I226" i="3" s="1"/>
  <c r="I225" i="3" s="1"/>
  <c r="I224" i="3" s="1"/>
  <c r="M532" i="2"/>
  <c r="M531" i="2" s="1"/>
  <c r="H230" i="3" s="1"/>
  <c r="H229" i="3" s="1"/>
  <c r="H228" i="3" s="1"/>
  <c r="H227" i="3" s="1"/>
  <c r="H226" i="3" s="1"/>
  <c r="H225" i="3" s="1"/>
  <c r="H224" i="3" s="1"/>
  <c r="L532" i="2"/>
  <c r="L531" i="2" s="1"/>
  <c r="L530" i="2" s="1"/>
  <c r="L529" i="2" s="1"/>
  <c r="N526" i="2"/>
  <c r="N525" i="2" s="1"/>
  <c r="I223" i="3" s="1"/>
  <c r="I222" i="3" s="1"/>
  <c r="I221" i="3" s="1"/>
  <c r="I220" i="3" s="1"/>
  <c r="I219" i="3" s="1"/>
  <c r="I218" i="3" s="1"/>
  <c r="M526" i="2"/>
  <c r="M525" i="2" s="1"/>
  <c r="H223" i="3" s="1"/>
  <c r="H222" i="3" s="1"/>
  <c r="H221" i="3" s="1"/>
  <c r="H220" i="3" s="1"/>
  <c r="H219" i="3" s="1"/>
  <c r="H218" i="3" s="1"/>
  <c r="L526" i="2"/>
  <c r="L525" i="2" s="1"/>
  <c r="L524" i="2" s="1"/>
  <c r="L523" i="2" s="1"/>
  <c r="N521" i="2"/>
  <c r="N520" i="2" s="1"/>
  <c r="I217" i="3" s="1"/>
  <c r="I216" i="3" s="1"/>
  <c r="I215" i="3" s="1"/>
  <c r="I214" i="3" s="1"/>
  <c r="I213" i="3" s="1"/>
  <c r="I212" i="3" s="1"/>
  <c r="I211" i="3" s="1"/>
  <c r="M521" i="2"/>
  <c r="M520" i="2" s="1"/>
  <c r="H217" i="3" s="1"/>
  <c r="H216" i="3" s="1"/>
  <c r="H215" i="3" s="1"/>
  <c r="H214" i="3" s="1"/>
  <c r="H213" i="3" s="1"/>
  <c r="H212" i="3" s="1"/>
  <c r="H211" i="3" s="1"/>
  <c r="L521" i="2"/>
  <c r="L520" i="2" s="1"/>
  <c r="L519" i="2" s="1"/>
  <c r="L518" i="2" s="1"/>
  <c r="N514" i="2"/>
  <c r="N513" i="2" s="1"/>
  <c r="I210" i="3" s="1"/>
  <c r="I209" i="3" s="1"/>
  <c r="I208" i="3" s="1"/>
  <c r="M514" i="2"/>
  <c r="M513" i="2" s="1"/>
  <c r="H210" i="3" s="1"/>
  <c r="H209" i="3" s="1"/>
  <c r="H208" i="3" s="1"/>
  <c r="L514" i="2"/>
  <c r="L513" i="2" s="1"/>
  <c r="L512" i="2" s="1"/>
  <c r="N509" i="2"/>
  <c r="N508" i="2" s="1"/>
  <c r="I207" i="3" s="1"/>
  <c r="I206" i="3" s="1"/>
  <c r="M509" i="2"/>
  <c r="M508" i="2" s="1"/>
  <c r="H207" i="3" s="1"/>
  <c r="H206" i="3" s="1"/>
  <c r="L509" i="2"/>
  <c r="L508" i="2" s="1"/>
  <c r="L507" i="2" s="1"/>
  <c r="N505" i="2"/>
  <c r="N504" i="2" s="1"/>
  <c r="I205" i="3" s="1"/>
  <c r="M505" i="2"/>
  <c r="M504" i="2" s="1"/>
  <c r="H205" i="3" s="1"/>
  <c r="L505" i="2"/>
  <c r="L504" i="2" s="1"/>
  <c r="N502" i="2"/>
  <c r="N501" i="2" s="1"/>
  <c r="I204" i="3" s="1"/>
  <c r="I203" i="3" s="1"/>
  <c r="M502" i="2"/>
  <c r="M501" i="2" s="1"/>
  <c r="H204" i="3" s="1"/>
  <c r="H203" i="3" s="1"/>
  <c r="L502" i="2"/>
  <c r="L501" i="2" s="1"/>
  <c r="N498" i="2"/>
  <c r="N497" i="2" s="1"/>
  <c r="I202" i="3" s="1"/>
  <c r="M498" i="2"/>
  <c r="M497" i="2" s="1"/>
  <c r="H202" i="3" s="1"/>
  <c r="L498" i="2"/>
  <c r="L497" i="2" s="1"/>
  <c r="N494" i="2"/>
  <c r="N493" i="2" s="1"/>
  <c r="I201" i="3" s="1"/>
  <c r="M494" i="2"/>
  <c r="M493" i="2" s="1"/>
  <c r="H201" i="3" s="1"/>
  <c r="L494" i="2"/>
  <c r="L493" i="2" s="1"/>
  <c r="N489" i="2"/>
  <c r="M489" i="2"/>
  <c r="L489" i="2"/>
  <c r="N467" i="2"/>
  <c r="M467" i="2"/>
  <c r="L467" i="2"/>
  <c r="N464" i="2"/>
  <c r="M464" i="2"/>
  <c r="L464" i="2"/>
  <c r="N447" i="2"/>
  <c r="N446" i="2" s="1"/>
  <c r="I188" i="3" s="1"/>
  <c r="I187" i="3" s="1"/>
  <c r="I186" i="3" s="1"/>
  <c r="I185" i="3" s="1"/>
  <c r="I184" i="3" s="1"/>
  <c r="I183" i="3" s="1"/>
  <c r="M447" i="2"/>
  <c r="M446" i="2" s="1"/>
  <c r="H188" i="3" s="1"/>
  <c r="H187" i="3" s="1"/>
  <c r="H186" i="3" s="1"/>
  <c r="H185" i="3" s="1"/>
  <c r="H184" i="3" s="1"/>
  <c r="H183" i="3" s="1"/>
  <c r="L447" i="2"/>
  <c r="L446" i="2" s="1"/>
  <c r="L445" i="2" s="1"/>
  <c r="L444" i="2" s="1"/>
  <c r="N442" i="2"/>
  <c r="N441" i="2" s="1"/>
  <c r="I182" i="3" s="1"/>
  <c r="I181" i="3" s="1"/>
  <c r="I180" i="3" s="1"/>
  <c r="M442" i="2"/>
  <c r="M441" i="2" s="1"/>
  <c r="H182" i="3" s="1"/>
  <c r="H181" i="3" s="1"/>
  <c r="H180" i="3" s="1"/>
  <c r="L442" i="2"/>
  <c r="L441" i="2" s="1"/>
  <c r="L440" i="2" s="1"/>
  <c r="N436" i="2"/>
  <c r="I179" i="3" s="1"/>
  <c r="I178" i="3" s="1"/>
  <c r="M436" i="2"/>
  <c r="H179" i="3" s="1"/>
  <c r="H178" i="3" s="1"/>
  <c r="L436" i="2"/>
  <c r="L435" i="2" s="1"/>
  <c r="N432" i="2"/>
  <c r="N431" i="2" s="1"/>
  <c r="I177" i="3" s="1"/>
  <c r="I176" i="3" s="1"/>
  <c r="M432" i="2"/>
  <c r="M431" i="2" s="1"/>
  <c r="H177" i="3" s="1"/>
  <c r="H176" i="3" s="1"/>
  <c r="L432" i="2"/>
  <c r="L431" i="2" s="1"/>
  <c r="L430" i="2" s="1"/>
  <c r="N428" i="2"/>
  <c r="N427" i="2" s="1"/>
  <c r="I175" i="3" s="1"/>
  <c r="M428" i="2"/>
  <c r="M427" i="2" s="1"/>
  <c r="H175" i="3" s="1"/>
  <c r="L428" i="2"/>
  <c r="L427" i="2" s="1"/>
  <c r="N424" i="2"/>
  <c r="N423" i="2" s="1"/>
  <c r="I174" i="3" s="1"/>
  <c r="I173" i="3" s="1"/>
  <c r="M424" i="2"/>
  <c r="M423" i="2" s="1"/>
  <c r="H174" i="3" s="1"/>
  <c r="H173" i="3" s="1"/>
  <c r="L424" i="2"/>
  <c r="L423" i="2" s="1"/>
  <c r="N420" i="2"/>
  <c r="N419" i="2" s="1"/>
  <c r="I172" i="3" s="1"/>
  <c r="M420" i="2"/>
  <c r="M419" i="2" s="1"/>
  <c r="H172" i="3" s="1"/>
  <c r="L420" i="2"/>
  <c r="L419" i="2" s="1"/>
  <c r="N395" i="2"/>
  <c r="N394" i="2" s="1"/>
  <c r="I171" i="3" s="1"/>
  <c r="I170" i="3" s="1"/>
  <c r="M395" i="2"/>
  <c r="M394" i="2" s="1"/>
  <c r="H171" i="3" s="1"/>
  <c r="H170" i="3" s="1"/>
  <c r="L395" i="2"/>
  <c r="L394" i="2" s="1"/>
  <c r="N390" i="2"/>
  <c r="N389" i="2" s="1"/>
  <c r="I169" i="3" s="1"/>
  <c r="I168" i="3" s="1"/>
  <c r="M390" i="2"/>
  <c r="M389" i="2" s="1"/>
  <c r="H169" i="3" s="1"/>
  <c r="H168" i="3" s="1"/>
  <c r="L390" i="2"/>
  <c r="L389" i="2" s="1"/>
  <c r="L388" i="2" s="1"/>
  <c r="N383" i="2"/>
  <c r="N382" i="2" s="1"/>
  <c r="I167" i="3" s="1"/>
  <c r="I166" i="3" s="1"/>
  <c r="M383" i="2"/>
  <c r="M382" i="2" s="1"/>
  <c r="H167" i="3" s="1"/>
  <c r="H166" i="3" s="1"/>
  <c r="L383" i="2"/>
  <c r="L382" i="2" s="1"/>
  <c r="L381" i="2" s="1"/>
  <c r="N372" i="2"/>
  <c r="N371" i="2" s="1"/>
  <c r="N370" i="2" s="1"/>
  <c r="I164" i="3" s="1"/>
  <c r="I163" i="3" s="1"/>
  <c r="M372" i="2"/>
  <c r="M371" i="2" s="1"/>
  <c r="M370" i="2" s="1"/>
  <c r="H164" i="3" s="1"/>
  <c r="H163" i="3" s="1"/>
  <c r="L372" i="2"/>
  <c r="L371" i="2" s="1"/>
  <c r="L370" i="2" s="1"/>
  <c r="N362" i="2"/>
  <c r="N361" i="2" s="1"/>
  <c r="I162" i="3" s="1"/>
  <c r="I161" i="3" s="1"/>
  <c r="M362" i="2"/>
  <c r="M361" i="2" s="1"/>
  <c r="H162" i="3" s="1"/>
  <c r="H161" i="3" s="1"/>
  <c r="L362" i="2"/>
  <c r="L361" i="2" s="1"/>
  <c r="L360" i="2" s="1"/>
  <c r="N351" i="2"/>
  <c r="N350" i="2" s="1"/>
  <c r="M351" i="2"/>
  <c r="M350" i="2" s="1"/>
  <c r="L351" i="2"/>
  <c r="L350" i="2" s="1"/>
  <c r="L349" i="2" s="1"/>
  <c r="N346" i="2"/>
  <c r="N345" i="2" s="1"/>
  <c r="I157" i="3" s="1"/>
  <c r="M346" i="2"/>
  <c r="M345" i="2" s="1"/>
  <c r="H157" i="3" s="1"/>
  <c r="L346" i="2"/>
  <c r="L345" i="2" s="1"/>
  <c r="N339" i="2"/>
  <c r="N338" i="2" s="1"/>
  <c r="I156" i="3" s="1"/>
  <c r="I155" i="3" s="1"/>
  <c r="M339" i="2"/>
  <c r="M338" i="2" s="1"/>
  <c r="H156" i="3" s="1"/>
  <c r="H155" i="3" s="1"/>
  <c r="L339" i="2"/>
  <c r="L338" i="2" s="1"/>
  <c r="N334" i="2"/>
  <c r="N333" i="2" s="1"/>
  <c r="N332" i="2" s="1"/>
  <c r="I154" i="3" s="1"/>
  <c r="I153" i="3" s="1"/>
  <c r="M334" i="2"/>
  <c r="M333" i="2" s="1"/>
  <c r="M332" i="2" s="1"/>
  <c r="H154" i="3" s="1"/>
  <c r="H153" i="3" s="1"/>
  <c r="L334" i="2"/>
  <c r="L333" i="2" s="1"/>
  <c r="L332" i="2" s="1"/>
  <c r="N327" i="2"/>
  <c r="N326" i="2" s="1"/>
  <c r="I152" i="3" s="1"/>
  <c r="I151" i="3" s="1"/>
  <c r="M327" i="2"/>
  <c r="M326" i="2" s="1"/>
  <c r="H152" i="3" s="1"/>
  <c r="H151" i="3" s="1"/>
  <c r="L327" i="2"/>
  <c r="L326" i="2" s="1"/>
  <c r="N322" i="2"/>
  <c r="N321" i="2" s="1"/>
  <c r="I150" i="3" s="1"/>
  <c r="I149" i="3" s="1"/>
  <c r="M322" i="2"/>
  <c r="M321" i="2" s="1"/>
  <c r="H150" i="3" s="1"/>
  <c r="H149" i="3" s="1"/>
  <c r="L322" i="2"/>
  <c r="L321" i="2" s="1"/>
  <c r="L320" i="2" s="1"/>
  <c r="N301" i="2"/>
  <c r="N300" i="2" s="1"/>
  <c r="I138" i="3" s="1"/>
  <c r="I137" i="3" s="1"/>
  <c r="M301" i="2"/>
  <c r="M300" i="2" s="1"/>
  <c r="H138" i="3" s="1"/>
  <c r="H137" i="3" s="1"/>
  <c r="L301" i="2"/>
  <c r="L300" i="2" s="1"/>
  <c r="L299" i="2" s="1"/>
  <c r="N295" i="2"/>
  <c r="N294" i="2" s="1"/>
  <c r="I136" i="3" s="1"/>
  <c r="I135" i="3" s="1"/>
  <c r="M295" i="2"/>
  <c r="M294" i="2" s="1"/>
  <c r="H136" i="3" s="1"/>
  <c r="H135" i="3" s="1"/>
  <c r="L295" i="2"/>
  <c r="L294" i="2" s="1"/>
  <c r="L293" i="2" s="1"/>
  <c r="N285" i="2"/>
  <c r="N284" i="2" s="1"/>
  <c r="N283" i="2" s="1"/>
  <c r="I134" i="3" s="1"/>
  <c r="I133" i="3" s="1"/>
  <c r="M285" i="2"/>
  <c r="M284" i="2" s="1"/>
  <c r="M283" i="2" s="1"/>
  <c r="H134" i="3" s="1"/>
  <c r="H133" i="3" s="1"/>
  <c r="L285" i="2"/>
  <c r="L284" i="2" s="1"/>
  <c r="L283" i="2" s="1"/>
  <c r="N275" i="2"/>
  <c r="N274" i="2" s="1"/>
  <c r="I132" i="3" s="1"/>
  <c r="I131" i="3" s="1"/>
  <c r="M275" i="2"/>
  <c r="M274" i="2" s="1"/>
  <c r="H132" i="3" s="1"/>
  <c r="H131" i="3" s="1"/>
  <c r="L275" i="2"/>
  <c r="L274" i="2" s="1"/>
  <c r="L273" i="2" s="1"/>
  <c r="N271" i="2"/>
  <c r="N270" i="2" s="1"/>
  <c r="I130" i="3" s="1"/>
  <c r="I129" i="3" s="1"/>
  <c r="I128" i="3" s="1"/>
  <c r="I127" i="3" s="1"/>
  <c r="I126" i="3" s="1"/>
  <c r="I125" i="3" s="1"/>
  <c r="M271" i="2"/>
  <c r="M270" i="2" s="1"/>
  <c r="H130" i="3" s="1"/>
  <c r="H129" i="3" s="1"/>
  <c r="H128" i="3" s="1"/>
  <c r="H127" i="3" s="1"/>
  <c r="H126" i="3" s="1"/>
  <c r="H125" i="3" s="1"/>
  <c r="L271" i="2"/>
  <c r="L270" i="2" s="1"/>
  <c r="L269" i="2" s="1"/>
  <c r="N265" i="2"/>
  <c r="N264" i="2" s="1"/>
  <c r="I124" i="3" s="1"/>
  <c r="I123" i="3" s="1"/>
  <c r="M265" i="2"/>
  <c r="M264" i="2" s="1"/>
  <c r="H124" i="3" s="1"/>
  <c r="H123" i="3" s="1"/>
  <c r="L265" i="2"/>
  <c r="L264" i="2" s="1"/>
  <c r="L263" i="2" s="1"/>
  <c r="N260" i="2"/>
  <c r="N259" i="2" s="1"/>
  <c r="I122" i="3" s="1"/>
  <c r="I121" i="3" s="1"/>
  <c r="I120" i="3" s="1"/>
  <c r="I119" i="3" s="1"/>
  <c r="I118" i="3" s="1"/>
  <c r="I117" i="3" s="1"/>
  <c r="M260" i="2"/>
  <c r="M259" i="2" s="1"/>
  <c r="H122" i="3" s="1"/>
  <c r="H121" i="3" s="1"/>
  <c r="H120" i="3" s="1"/>
  <c r="H119" i="3" s="1"/>
  <c r="H118" i="3" s="1"/>
  <c r="H117" i="3" s="1"/>
  <c r="L260" i="2"/>
  <c r="L259" i="2" s="1"/>
  <c r="L258" i="2" s="1"/>
  <c r="N249" i="2"/>
  <c r="N248" i="2" s="1"/>
  <c r="M249" i="2"/>
  <c r="M248" i="2" s="1"/>
  <c r="L249" i="2"/>
  <c r="L248" i="2" s="1"/>
  <c r="L247" i="2" s="1"/>
  <c r="N244" i="2"/>
  <c r="N243" i="2" s="1"/>
  <c r="I111" i="3" s="1"/>
  <c r="I110" i="3" s="1"/>
  <c r="I109" i="3" s="1"/>
  <c r="I108" i="3" s="1"/>
  <c r="I107" i="3" s="1"/>
  <c r="I106" i="3" s="1"/>
  <c r="M244" i="2"/>
  <c r="M243" i="2" s="1"/>
  <c r="H111" i="3" s="1"/>
  <c r="H110" i="3" s="1"/>
  <c r="H109" i="3" s="1"/>
  <c r="H108" i="3" s="1"/>
  <c r="H107" i="3" s="1"/>
  <c r="H106" i="3" s="1"/>
  <c r="L244" i="2"/>
  <c r="L243" i="2" s="1"/>
  <c r="L242" i="2" s="1"/>
  <c r="N234" i="2"/>
  <c r="N233" i="2" s="1"/>
  <c r="I102" i="3" s="1"/>
  <c r="I101" i="3" s="1"/>
  <c r="M234" i="2"/>
  <c r="M233" i="2" s="1"/>
  <c r="H102" i="3" s="1"/>
  <c r="H101" i="3" s="1"/>
  <c r="L234" i="2"/>
  <c r="L233" i="2" s="1"/>
  <c r="L232" i="2" s="1"/>
  <c r="N219" i="2"/>
  <c r="N218" i="2" s="1"/>
  <c r="M219" i="2"/>
  <c r="M218" i="2" s="1"/>
  <c r="L219" i="2"/>
  <c r="N208" i="2"/>
  <c r="N207" i="2" s="1"/>
  <c r="I97" i="3" s="1"/>
  <c r="I96" i="3" s="1"/>
  <c r="M208" i="2"/>
  <c r="M207" i="2" s="1"/>
  <c r="H97" i="3" s="1"/>
  <c r="H96" i="3" s="1"/>
  <c r="L208" i="2"/>
  <c r="L207" i="2" s="1"/>
  <c r="L206" i="2" s="1"/>
  <c r="N201" i="2"/>
  <c r="I91" i="3" s="1"/>
  <c r="I90" i="3" s="1"/>
  <c r="I89" i="3" s="1"/>
  <c r="I88" i="3" s="1"/>
  <c r="I87" i="3" s="1"/>
  <c r="I86" i="3" s="1"/>
  <c r="M201" i="2"/>
  <c r="H91" i="3" s="1"/>
  <c r="H90" i="3" s="1"/>
  <c r="H89" i="3" s="1"/>
  <c r="H88" i="3" s="1"/>
  <c r="H87" i="3" s="1"/>
  <c r="H86" i="3" s="1"/>
  <c r="L201" i="2"/>
  <c r="L200" i="2" s="1"/>
  <c r="L199" i="2" s="1"/>
  <c r="N196" i="2"/>
  <c r="N195" i="2" s="1"/>
  <c r="I85" i="3" s="1"/>
  <c r="I84" i="3" s="1"/>
  <c r="I83" i="3" s="1"/>
  <c r="I82" i="3" s="1"/>
  <c r="I81" i="3" s="1"/>
  <c r="I80" i="3" s="1"/>
  <c r="M196" i="2"/>
  <c r="M195" i="2" s="1"/>
  <c r="H85" i="3" s="1"/>
  <c r="H84" i="3" s="1"/>
  <c r="H83" i="3" s="1"/>
  <c r="H82" i="3" s="1"/>
  <c r="H81" i="3" s="1"/>
  <c r="H80" i="3" s="1"/>
  <c r="L196" i="2"/>
  <c r="L195" i="2" s="1"/>
  <c r="L194" i="2" s="1"/>
  <c r="L193" i="2" s="1"/>
  <c r="N189" i="2"/>
  <c r="M189" i="2"/>
  <c r="L189" i="2"/>
  <c r="N185" i="2"/>
  <c r="M185" i="2"/>
  <c r="L185" i="2"/>
  <c r="N183" i="2"/>
  <c r="M183" i="2"/>
  <c r="L183" i="2"/>
  <c r="N179" i="2"/>
  <c r="M179" i="2"/>
  <c r="L179" i="2"/>
  <c r="N177" i="2"/>
  <c r="M177" i="2"/>
  <c r="L177" i="2"/>
  <c r="N161" i="2"/>
  <c r="I70" i="3" s="1"/>
  <c r="I69" i="3" s="1"/>
  <c r="M161" i="2"/>
  <c r="H70" i="3" s="1"/>
  <c r="H69" i="3" s="1"/>
  <c r="L162" i="2"/>
  <c r="L161" i="2" s="1"/>
  <c r="L160" i="2" s="1"/>
  <c r="N158" i="2"/>
  <c r="N157" i="2" s="1"/>
  <c r="I68" i="3" s="1"/>
  <c r="M158" i="2"/>
  <c r="M157" i="2" s="1"/>
  <c r="H68" i="3" s="1"/>
  <c r="L158" i="2"/>
  <c r="L157" i="2" s="1"/>
  <c r="N144" i="2"/>
  <c r="N143" i="2" s="1"/>
  <c r="I67" i="3" s="1"/>
  <c r="I66" i="3" s="1"/>
  <c r="I65" i="3" s="1"/>
  <c r="I64" i="3" s="1"/>
  <c r="I63" i="3" s="1"/>
  <c r="I62" i="3" s="1"/>
  <c r="M144" i="2"/>
  <c r="M143" i="2" s="1"/>
  <c r="H67" i="3" s="1"/>
  <c r="H66" i="3" s="1"/>
  <c r="H65" i="3" s="1"/>
  <c r="H64" i="3" s="1"/>
  <c r="H63" i="3" s="1"/>
  <c r="H62" i="3" s="1"/>
  <c r="L144" i="2"/>
  <c r="L143" i="2" s="1"/>
  <c r="N137" i="2"/>
  <c r="N135" i="2" s="1"/>
  <c r="I60" i="3" s="1"/>
  <c r="M137" i="2"/>
  <c r="M135" i="2" s="1"/>
  <c r="H60" i="3" s="1"/>
  <c r="L137" i="2"/>
  <c r="L135" i="2" s="1"/>
  <c r="N133" i="2"/>
  <c r="M133" i="2"/>
  <c r="L133" i="2"/>
  <c r="N131" i="2"/>
  <c r="M131" i="2"/>
  <c r="L131" i="2"/>
  <c r="N125" i="2"/>
  <c r="N124" i="2" s="1"/>
  <c r="I52" i="3" s="1"/>
  <c r="I51" i="3" s="1"/>
  <c r="M125" i="2"/>
  <c r="M124" i="2" s="1"/>
  <c r="H52" i="3" s="1"/>
  <c r="H51" i="3" s="1"/>
  <c r="L125" i="2"/>
  <c r="L124" i="2" s="1"/>
  <c r="L123" i="2" s="1"/>
  <c r="N121" i="2"/>
  <c r="N120" i="2" s="1"/>
  <c r="I50" i="3" s="1"/>
  <c r="I49" i="3" s="1"/>
  <c r="M121" i="2"/>
  <c r="M120" i="2" s="1"/>
  <c r="H50" i="3" s="1"/>
  <c r="H49" i="3" s="1"/>
  <c r="L121" i="2"/>
  <c r="L120" i="2" s="1"/>
  <c r="L119" i="2" s="1"/>
  <c r="N117" i="2"/>
  <c r="N116" i="2" s="1"/>
  <c r="I48" i="3" s="1"/>
  <c r="I47" i="3" s="1"/>
  <c r="M117" i="2"/>
  <c r="M116" i="2" s="1"/>
  <c r="H48" i="3" s="1"/>
  <c r="H47" i="3" s="1"/>
  <c r="L117" i="2"/>
  <c r="L116" i="2" s="1"/>
  <c r="L115" i="2" s="1"/>
  <c r="N113" i="2"/>
  <c r="N112" i="2" s="1"/>
  <c r="I46" i="3" s="1"/>
  <c r="I45" i="3" s="1"/>
  <c r="M113" i="2"/>
  <c r="M112" i="2" s="1"/>
  <c r="H46" i="3" s="1"/>
  <c r="H45" i="3" s="1"/>
  <c r="L113" i="2"/>
  <c r="L112" i="2" s="1"/>
  <c r="L111" i="2" s="1"/>
  <c r="N109" i="2"/>
  <c r="N108" i="2" s="1"/>
  <c r="I44" i="3" s="1"/>
  <c r="I43" i="3" s="1"/>
  <c r="I42" i="3" s="1"/>
  <c r="I41" i="3" s="1"/>
  <c r="I40" i="3" s="1"/>
  <c r="I39" i="3" s="1"/>
  <c r="M109" i="2"/>
  <c r="M108" i="2" s="1"/>
  <c r="H44" i="3" s="1"/>
  <c r="H43" i="3" s="1"/>
  <c r="H42" i="3" s="1"/>
  <c r="H41" i="3" s="1"/>
  <c r="H40" i="3" s="1"/>
  <c r="H39" i="3" s="1"/>
  <c r="L109" i="2"/>
  <c r="L108" i="2" s="1"/>
  <c r="L107" i="2" s="1"/>
  <c r="N104" i="2"/>
  <c r="N103" i="2" s="1"/>
  <c r="N102" i="2" s="1"/>
  <c r="N101" i="2" s="1"/>
  <c r="M104" i="2"/>
  <c r="M103" i="2" s="1"/>
  <c r="M102" i="2" s="1"/>
  <c r="M101" i="2" s="1"/>
  <c r="L104" i="2"/>
  <c r="L103" i="2" s="1"/>
  <c r="L102" i="2" s="1"/>
  <c r="L101" i="2" s="1"/>
  <c r="N99" i="2"/>
  <c r="N98" i="2" s="1"/>
  <c r="I32" i="3" s="1"/>
  <c r="I31" i="3" s="1"/>
  <c r="I30" i="3" s="1"/>
  <c r="M99" i="2"/>
  <c r="M98" i="2" s="1"/>
  <c r="H32" i="3" s="1"/>
  <c r="H31" i="3" s="1"/>
  <c r="H30" i="3" s="1"/>
  <c r="L99" i="2"/>
  <c r="L98" i="2" s="1"/>
  <c r="L97" i="2" s="1"/>
  <c r="N94" i="2"/>
  <c r="N93" i="2" s="1"/>
  <c r="I29" i="3" s="1"/>
  <c r="I28" i="3" s="1"/>
  <c r="M94" i="2"/>
  <c r="M93" i="2" s="1"/>
  <c r="H29" i="3" s="1"/>
  <c r="H28" i="3" s="1"/>
  <c r="L94" i="2"/>
  <c r="L93" i="2" s="1"/>
  <c r="L92" i="2" s="1"/>
  <c r="N90" i="2"/>
  <c r="M90" i="2"/>
  <c r="L90" i="2"/>
  <c r="N88" i="2"/>
  <c r="M88" i="2"/>
  <c r="L88" i="2"/>
  <c r="N79" i="2"/>
  <c r="M79" i="2"/>
  <c r="L79" i="2"/>
  <c r="N76" i="2"/>
  <c r="M76" i="2"/>
  <c r="L76" i="2"/>
  <c r="L71" i="2"/>
  <c r="N36" i="2"/>
  <c r="M36" i="2"/>
  <c r="L36" i="2"/>
  <c r="N32" i="2"/>
  <c r="M32" i="2"/>
  <c r="L32" i="2"/>
  <c r="N28" i="2"/>
  <c r="M28" i="2"/>
  <c r="L28" i="2"/>
  <c r="N24" i="2"/>
  <c r="M24" i="2"/>
  <c r="L24" i="2"/>
  <c r="N21" i="2"/>
  <c r="M21" i="2"/>
  <c r="L21" i="2"/>
  <c r="N16" i="2"/>
  <c r="M16" i="2"/>
  <c r="L16" i="2"/>
  <c r="N14" i="2"/>
  <c r="M14" i="2"/>
  <c r="L14" i="2"/>
  <c r="N12" i="2"/>
  <c r="M12" i="2"/>
  <c r="L12" i="2"/>
  <c r="K532" i="2"/>
  <c r="K346" i="2"/>
  <c r="K339" i="2"/>
  <c r="K334" i="2"/>
  <c r="K322" i="2"/>
  <c r="K104" i="2"/>
  <c r="J243" i="3"/>
  <c r="K351" i="2"/>
  <c r="K362" i="2"/>
  <c r="K372" i="2"/>
  <c r="K383" i="2"/>
  <c r="K390" i="2"/>
  <c r="K395" i="2"/>
  <c r="K420" i="2"/>
  <c r="K424" i="2"/>
  <c r="K428" i="2"/>
  <c r="K432" i="2"/>
  <c r="K442" i="2"/>
  <c r="K447" i="2"/>
  <c r="K271" i="2"/>
  <c r="K275" i="2"/>
  <c r="K285" i="2"/>
  <c r="K301" i="2"/>
  <c r="K295" i="2"/>
  <c r="K260" i="2"/>
  <c r="K265" i="2"/>
  <c r="K244" i="2"/>
  <c r="K249" i="2"/>
  <c r="K218" i="2"/>
  <c r="K217" i="2" s="1"/>
  <c r="K234" i="2"/>
  <c r="K201" i="2"/>
  <c r="K196" i="2"/>
  <c r="K177" i="2"/>
  <c r="K179" i="2"/>
  <c r="K183" i="2"/>
  <c r="K185" i="2"/>
  <c r="K189" i="2"/>
  <c r="K144" i="2"/>
  <c r="K158" i="2"/>
  <c r="K137" i="2"/>
  <c r="K131" i="2"/>
  <c r="K125" i="2"/>
  <c r="K121" i="2"/>
  <c r="K117" i="2"/>
  <c r="K113" i="2"/>
  <c r="K109" i="2"/>
  <c r="K99" i="2"/>
  <c r="K94" i="2"/>
  <c r="K90" i="2"/>
  <c r="K88" i="2"/>
  <c r="K79" i="2"/>
  <c r="K76" i="2"/>
  <c r="K36" i="2"/>
  <c r="K21" i="2"/>
  <c r="K24" i="2"/>
  <c r="K28" i="2"/>
  <c r="K32" i="2"/>
  <c r="K14" i="2"/>
  <c r="K464" i="2"/>
  <c r="K489" i="2"/>
  <c r="K494" i="2"/>
  <c r="K498" i="2"/>
  <c r="K502" i="2"/>
  <c r="K505" i="2"/>
  <c r="K509" i="2"/>
  <c r="K514" i="2"/>
  <c r="K521" i="2"/>
  <c r="K526" i="2"/>
  <c r="K538" i="2"/>
  <c r="K545" i="2"/>
  <c r="K550" i="2"/>
  <c r="I159" i="3" l="1"/>
  <c r="I158" i="3" s="1"/>
  <c r="I144" i="3" s="1"/>
  <c r="I143" i="3" s="1"/>
  <c r="I142" i="3" s="1"/>
  <c r="I141" i="3" s="1"/>
  <c r="I116" i="3" s="1"/>
  <c r="N349" i="2"/>
  <c r="H159" i="3"/>
  <c r="H158" i="3" s="1"/>
  <c r="H144" i="3" s="1"/>
  <c r="H143" i="3" s="1"/>
  <c r="H142" i="3" s="1"/>
  <c r="H141" i="3" s="1"/>
  <c r="H116" i="3" s="1"/>
  <c r="M349" i="2"/>
  <c r="N217" i="2"/>
  <c r="I99" i="3"/>
  <c r="I98" i="3" s="1"/>
  <c r="I95" i="3" s="1"/>
  <c r="I94" i="3" s="1"/>
  <c r="I93" i="3" s="1"/>
  <c r="I92" i="3" s="1"/>
  <c r="I79" i="3" s="1"/>
  <c r="M217" i="2"/>
  <c r="H99" i="3"/>
  <c r="H98" i="3" s="1"/>
  <c r="H95" i="3" s="1"/>
  <c r="H94" i="3" s="1"/>
  <c r="H93" i="3" s="1"/>
  <c r="H92" i="3" s="1"/>
  <c r="H79" i="3" s="1"/>
  <c r="K463" i="2"/>
  <c r="J177" i="2"/>
  <c r="J16" i="2"/>
  <c r="J322" i="2"/>
  <c r="H112" i="5"/>
  <c r="H154" i="4"/>
  <c r="G112" i="5"/>
  <c r="G154" i="4"/>
  <c r="J467" i="2"/>
  <c r="J14" i="2"/>
  <c r="F77" i="5"/>
  <c r="J489" i="2"/>
  <c r="B15" i="8"/>
  <c r="J346" i="2"/>
  <c r="F103" i="4"/>
  <c r="I103" i="4" s="1"/>
  <c r="J28" i="2"/>
  <c r="J183" i="2"/>
  <c r="J339" i="2"/>
  <c r="J32" i="2"/>
  <c r="J185" i="2"/>
  <c r="J76" i="2"/>
  <c r="J131" i="2"/>
  <c r="J189" i="2"/>
  <c r="L241" i="2"/>
  <c r="J133" i="2"/>
  <c r="J464" i="2"/>
  <c r="J90" i="2"/>
  <c r="J179" i="2"/>
  <c r="J88" i="2"/>
  <c r="J24" i="2"/>
  <c r="J79" i="2"/>
  <c r="J71" i="2"/>
  <c r="J362" i="2"/>
  <c r="K294" i="2"/>
  <c r="J295" i="2"/>
  <c r="L218" i="2"/>
  <c r="J219" i="2"/>
  <c r="J12" i="2"/>
  <c r="K108" i="2"/>
  <c r="J109" i="2"/>
  <c r="K259" i="2"/>
  <c r="J260" i="2"/>
  <c r="K419" i="2"/>
  <c r="J419" i="2" s="1"/>
  <c r="J420" i="2"/>
  <c r="K333" i="2"/>
  <c r="J334" i="2"/>
  <c r="K394" i="2"/>
  <c r="J394" i="2" s="1"/>
  <c r="J395" i="2"/>
  <c r="K525" i="2"/>
  <c r="J526" i="2"/>
  <c r="K264" i="2"/>
  <c r="J265" i="2"/>
  <c r="K423" i="2"/>
  <c r="J423" i="2" s="1"/>
  <c r="J424" i="2"/>
  <c r="K327" i="2"/>
  <c r="J327" i="2" s="1"/>
  <c r="J328" i="2"/>
  <c r="K508" i="2"/>
  <c r="J509" i="2"/>
  <c r="K112" i="2"/>
  <c r="J113" i="2"/>
  <c r="K537" i="2"/>
  <c r="J538" i="2"/>
  <c r="K93" i="2"/>
  <c r="J94" i="2"/>
  <c r="K243" i="2"/>
  <c r="J244" i="2"/>
  <c r="K427" i="2"/>
  <c r="J427" i="2" s="1"/>
  <c r="J428" i="2"/>
  <c r="K520" i="2"/>
  <c r="J521" i="2"/>
  <c r="K98" i="2"/>
  <c r="J99" i="2"/>
  <c r="K143" i="2"/>
  <c r="J143" i="2" s="1"/>
  <c r="J144" i="2"/>
  <c r="K544" i="2"/>
  <c r="J545" i="2"/>
  <c r="K157" i="2"/>
  <c r="J157" i="2" s="1"/>
  <c r="G68" i="3" s="1"/>
  <c r="J158" i="2"/>
  <c r="K248" i="2"/>
  <c r="J249" i="2"/>
  <c r="K431" i="2"/>
  <c r="J432" i="2"/>
  <c r="K103" i="2"/>
  <c r="J104" i="2"/>
  <c r="K389" i="2"/>
  <c r="J390" i="2"/>
  <c r="K116" i="2"/>
  <c r="J117" i="2"/>
  <c r="K233" i="2"/>
  <c r="J234" i="2"/>
  <c r="K446" i="2"/>
  <c r="J447" i="2"/>
  <c r="K350" i="2"/>
  <c r="J351" i="2"/>
  <c r="K161" i="2"/>
  <c r="J162" i="2"/>
  <c r="K441" i="2"/>
  <c r="J442" i="2"/>
  <c r="K493" i="2"/>
  <c r="J493" i="2" s="1"/>
  <c r="J494" i="2"/>
  <c r="K497" i="2"/>
  <c r="J497" i="2" s="1"/>
  <c r="J498" i="2"/>
  <c r="K200" i="2"/>
  <c r="J201" i="2"/>
  <c r="G91" i="3" s="1"/>
  <c r="G90" i="3" s="1"/>
  <c r="G89" i="3" s="1"/>
  <c r="G88" i="3" s="1"/>
  <c r="G87" i="3" s="1"/>
  <c r="G86" i="3" s="1"/>
  <c r="K270" i="2"/>
  <c r="J271" i="2"/>
  <c r="K300" i="2"/>
  <c r="J301" i="2"/>
  <c r="K549" i="2"/>
  <c r="J550" i="2"/>
  <c r="K436" i="2"/>
  <c r="K135" i="2"/>
  <c r="J135" i="2" s="1"/>
  <c r="J137" i="2"/>
  <c r="K501" i="2"/>
  <c r="J502" i="2"/>
  <c r="K124" i="2"/>
  <c r="J125" i="2"/>
  <c r="K195" i="2"/>
  <c r="J196" i="2"/>
  <c r="K274" i="2"/>
  <c r="J275" i="2"/>
  <c r="K371" i="2"/>
  <c r="K370" i="2" s="1"/>
  <c r="J372" i="2"/>
  <c r="J36" i="2"/>
  <c r="K513" i="2"/>
  <c r="J514" i="2"/>
  <c r="K207" i="2"/>
  <c r="K206" i="2" s="1"/>
  <c r="J208" i="2"/>
  <c r="K504" i="2"/>
  <c r="J504" i="2" s="1"/>
  <c r="J505" i="2"/>
  <c r="K120" i="2"/>
  <c r="J121" i="2"/>
  <c r="K284" i="2"/>
  <c r="J285" i="2"/>
  <c r="K382" i="2"/>
  <c r="J383" i="2"/>
  <c r="K531" i="2"/>
  <c r="J532" i="2"/>
  <c r="J21" i="2"/>
  <c r="L268" i="2"/>
  <c r="J242" i="3"/>
  <c r="F67" i="5"/>
  <c r="I67" i="5" s="1"/>
  <c r="F243" i="4"/>
  <c r="I243" i="4" s="1"/>
  <c r="G66" i="4"/>
  <c r="G41" i="5"/>
  <c r="G67" i="4"/>
  <c r="H133" i="4"/>
  <c r="H91" i="5"/>
  <c r="H90" i="5" s="1"/>
  <c r="H134" i="4"/>
  <c r="G170" i="4"/>
  <c r="G171" i="4"/>
  <c r="G129" i="5"/>
  <c r="H175" i="4"/>
  <c r="H133" i="5"/>
  <c r="H201" i="4"/>
  <c r="H147" i="5"/>
  <c r="G133" i="4"/>
  <c r="G91" i="5"/>
  <c r="G90" i="5" s="1"/>
  <c r="G134" i="4"/>
  <c r="G175" i="4"/>
  <c r="G133" i="5"/>
  <c r="G147" i="5"/>
  <c r="G201" i="4"/>
  <c r="H151" i="5"/>
  <c r="H205" i="4"/>
  <c r="H170" i="4"/>
  <c r="H171" i="4"/>
  <c r="H129" i="5"/>
  <c r="H42" i="5"/>
  <c r="H68" i="4"/>
  <c r="H114" i="5"/>
  <c r="H156" i="4"/>
  <c r="H130" i="5"/>
  <c r="H172" i="4"/>
  <c r="G205" i="4"/>
  <c r="G151" i="5"/>
  <c r="G42" i="5"/>
  <c r="G68" i="4"/>
  <c r="G114" i="5"/>
  <c r="G156" i="4"/>
  <c r="G130" i="5"/>
  <c r="G172" i="4"/>
  <c r="H148" i="5"/>
  <c r="H202" i="4"/>
  <c r="H38" i="5"/>
  <c r="H60" i="4"/>
  <c r="G148" i="5"/>
  <c r="G202" i="4"/>
  <c r="H66" i="4"/>
  <c r="H41" i="5"/>
  <c r="H67" i="4"/>
  <c r="G150" i="5"/>
  <c r="G204" i="4"/>
  <c r="G38" i="5"/>
  <c r="G60" i="4"/>
  <c r="H157" i="4"/>
  <c r="H115" i="5"/>
  <c r="H173" i="4"/>
  <c r="H174" i="4"/>
  <c r="H132" i="5"/>
  <c r="G163" i="4"/>
  <c r="G164" i="4"/>
  <c r="G122" i="5"/>
  <c r="G121" i="5" s="1"/>
  <c r="J192" i="3"/>
  <c r="F193" i="4"/>
  <c r="I193" i="4" s="1"/>
  <c r="F139" i="5"/>
  <c r="I139" i="5" s="1"/>
  <c r="G155" i="4"/>
  <c r="G115" i="5"/>
  <c r="G157" i="4"/>
  <c r="H163" i="4"/>
  <c r="H164" i="4"/>
  <c r="H122" i="5"/>
  <c r="H121" i="5" s="1"/>
  <c r="G173" i="4"/>
  <c r="G174" i="4"/>
  <c r="G132" i="5"/>
  <c r="H203" i="4"/>
  <c r="H150" i="5"/>
  <c r="H204" i="4"/>
  <c r="M92" i="2"/>
  <c r="N107" i="2"/>
  <c r="N194" i="2"/>
  <c r="N193" i="2" s="1"/>
  <c r="H53" i="5"/>
  <c r="M242" i="2"/>
  <c r="N263" i="2"/>
  <c r="M299" i="2"/>
  <c r="M435" i="2"/>
  <c r="N512" i="2"/>
  <c r="M160" i="2"/>
  <c r="M107" i="2"/>
  <c r="N119" i="2"/>
  <c r="M194" i="2"/>
  <c r="M193" i="2" s="1"/>
  <c r="G53" i="5"/>
  <c r="M263" i="2"/>
  <c r="M512" i="2"/>
  <c r="N530" i="2"/>
  <c r="N529" i="2" s="1"/>
  <c r="N92" i="2"/>
  <c r="M206" i="2"/>
  <c r="N97" i="2"/>
  <c r="M119" i="2"/>
  <c r="N247" i="2"/>
  <c r="N320" i="2"/>
  <c r="N381" i="2"/>
  <c r="N440" i="2"/>
  <c r="M530" i="2"/>
  <c r="M529" i="2" s="1"/>
  <c r="N435" i="2"/>
  <c r="M524" i="2"/>
  <c r="M523" i="2" s="1"/>
  <c r="M97" i="2"/>
  <c r="N111" i="2"/>
  <c r="N200" i="2"/>
  <c r="N199" i="2" s="1"/>
  <c r="H55" i="5"/>
  <c r="M247" i="2"/>
  <c r="N269" i="2"/>
  <c r="M320" i="2"/>
  <c r="M381" i="2"/>
  <c r="M440" i="2"/>
  <c r="N519" i="2"/>
  <c r="N518" i="2" s="1"/>
  <c r="H11" i="9"/>
  <c r="H10" i="9" s="1"/>
  <c r="H9" i="9" s="1"/>
  <c r="H8" i="9" s="1"/>
  <c r="N242" i="2"/>
  <c r="N299" i="2"/>
  <c r="M111" i="2"/>
  <c r="N123" i="2"/>
  <c r="M200" i="2"/>
  <c r="M199" i="2" s="1"/>
  <c r="G55" i="5"/>
  <c r="N232" i="2"/>
  <c r="M269" i="2"/>
  <c r="N293" i="2"/>
  <c r="N360" i="2"/>
  <c r="N430" i="2"/>
  <c r="M519" i="2"/>
  <c r="M518" i="2" s="1"/>
  <c r="G11" i="9"/>
  <c r="G10" i="9" s="1"/>
  <c r="G9" i="9" s="1"/>
  <c r="G8" i="9" s="1"/>
  <c r="N536" i="2"/>
  <c r="N535" i="2" s="1"/>
  <c r="L106" i="2"/>
  <c r="M123" i="2"/>
  <c r="M232" i="2"/>
  <c r="N258" i="2"/>
  <c r="M293" i="2"/>
  <c r="M360" i="2"/>
  <c r="N388" i="2"/>
  <c r="M430" i="2"/>
  <c r="N445" i="2"/>
  <c r="N444" i="2" s="1"/>
  <c r="N507" i="2"/>
  <c r="M115" i="2"/>
  <c r="M273" i="2"/>
  <c r="N115" i="2"/>
  <c r="N160" i="2"/>
  <c r="N206" i="2"/>
  <c r="M258" i="2"/>
  <c r="N273" i="2"/>
  <c r="M388" i="2"/>
  <c r="M445" i="2"/>
  <c r="M444" i="2" s="1"/>
  <c r="M507" i="2"/>
  <c r="N524" i="2"/>
  <c r="N523" i="2" s="1"/>
  <c r="M536" i="2"/>
  <c r="M535" i="2" s="1"/>
  <c r="M422" i="2"/>
  <c r="L176" i="2"/>
  <c r="L175" i="2" s="1"/>
  <c r="M337" i="2"/>
  <c r="L257" i="2"/>
  <c r="N500" i="2"/>
  <c r="L75" i="2"/>
  <c r="M500" i="2"/>
  <c r="L422" i="2"/>
  <c r="L11" i="2"/>
  <c r="L10" i="2" s="1"/>
  <c r="L9" i="2" s="1"/>
  <c r="M182" i="2"/>
  <c r="H78" i="3" s="1"/>
  <c r="H77" i="3" s="1"/>
  <c r="N176" i="2"/>
  <c r="I76" i="3" s="1"/>
  <c r="I75" i="3" s="1"/>
  <c r="I74" i="3" s="1"/>
  <c r="I73" i="3" s="1"/>
  <c r="I72" i="3" s="1"/>
  <c r="I71" i="3" s="1"/>
  <c r="I61" i="3" s="1"/>
  <c r="N87" i="2"/>
  <c r="I27" i="3" s="1"/>
  <c r="I26" i="3" s="1"/>
  <c r="M87" i="2"/>
  <c r="H27" i="3" s="1"/>
  <c r="H26" i="3" s="1"/>
  <c r="N130" i="2"/>
  <c r="I59" i="3" s="1"/>
  <c r="I58" i="3" s="1"/>
  <c r="I57" i="3" s="1"/>
  <c r="I56" i="3" s="1"/>
  <c r="I55" i="3" s="1"/>
  <c r="I54" i="3" s="1"/>
  <c r="I53" i="3" s="1"/>
  <c r="N142" i="2"/>
  <c r="N182" i="2"/>
  <c r="I78" i="3" s="1"/>
  <c r="I77" i="3" s="1"/>
  <c r="L463" i="2"/>
  <c r="L462" i="2" s="1"/>
  <c r="N31" i="2"/>
  <c r="I24" i="3" s="1"/>
  <c r="M31" i="2"/>
  <c r="H24" i="3" s="1"/>
  <c r="N422" i="2"/>
  <c r="L31" i="2"/>
  <c r="N393" i="2"/>
  <c r="L500" i="2"/>
  <c r="M142" i="2"/>
  <c r="L182" i="2"/>
  <c r="L181" i="2" s="1"/>
  <c r="L337" i="2"/>
  <c r="L142" i="2"/>
  <c r="L141" i="2" s="1"/>
  <c r="L20" i="2"/>
  <c r="M20" i="2"/>
  <c r="H23" i="3" s="1"/>
  <c r="N75" i="2"/>
  <c r="I25" i="3" s="1"/>
  <c r="L87" i="2"/>
  <c r="L86" i="2" s="1"/>
  <c r="M176" i="2"/>
  <c r="H76" i="3" s="1"/>
  <c r="H75" i="3" s="1"/>
  <c r="H74" i="3" s="1"/>
  <c r="H73" i="3" s="1"/>
  <c r="H72" i="3" s="1"/>
  <c r="H71" i="3" s="1"/>
  <c r="H61" i="3" s="1"/>
  <c r="N337" i="2"/>
  <c r="N463" i="2"/>
  <c r="I200" i="3" s="1"/>
  <c r="I199" i="3" s="1"/>
  <c r="I198" i="3" s="1"/>
  <c r="I197" i="3" s="1"/>
  <c r="I196" i="3" s="1"/>
  <c r="I195" i="3" s="1"/>
  <c r="I194" i="3" s="1"/>
  <c r="M463" i="2"/>
  <c r="H200" i="3" s="1"/>
  <c r="H199" i="3" s="1"/>
  <c r="H198" i="3" s="1"/>
  <c r="H197" i="3" s="1"/>
  <c r="H196" i="3" s="1"/>
  <c r="H195" i="3" s="1"/>
  <c r="H194" i="3" s="1"/>
  <c r="N20" i="2"/>
  <c r="I23" i="3" s="1"/>
  <c r="M75" i="2"/>
  <c r="H25" i="3" s="1"/>
  <c r="N11" i="2"/>
  <c r="I17" i="3" s="1"/>
  <c r="I16" i="3" s="1"/>
  <c r="I15" i="3" s="1"/>
  <c r="I14" i="3" s="1"/>
  <c r="I13" i="3" s="1"/>
  <c r="I12" i="3" s="1"/>
  <c r="L130" i="2"/>
  <c r="L129" i="2" s="1"/>
  <c r="L128" i="2" s="1"/>
  <c r="L127" i="2" s="1"/>
  <c r="M130" i="2"/>
  <c r="H59" i="3" s="1"/>
  <c r="H58" i="3" s="1"/>
  <c r="H57" i="3" s="1"/>
  <c r="H56" i="3" s="1"/>
  <c r="H55" i="3" s="1"/>
  <c r="H54" i="3" s="1"/>
  <c r="H53" i="3" s="1"/>
  <c r="M11" i="2"/>
  <c r="H17" i="3" s="1"/>
  <c r="H16" i="3" s="1"/>
  <c r="H15" i="3" s="1"/>
  <c r="H14" i="3" s="1"/>
  <c r="H13" i="3" s="1"/>
  <c r="H12" i="3" s="1"/>
  <c r="M393" i="2"/>
  <c r="L393" i="2"/>
  <c r="L517" i="2"/>
  <c r="L528" i="2"/>
  <c r="J68" i="3"/>
  <c r="K345" i="2"/>
  <c r="K338" i="2"/>
  <c r="J338" i="2" s="1"/>
  <c r="G156" i="3" s="1"/>
  <c r="K321" i="2"/>
  <c r="K361" i="2"/>
  <c r="J38" i="3"/>
  <c r="K182" i="2"/>
  <c r="K176" i="2"/>
  <c r="K87" i="2"/>
  <c r="K130" i="2"/>
  <c r="K20" i="2"/>
  <c r="K75" i="2"/>
  <c r="K31" i="2"/>
  <c r="K11" i="2"/>
  <c r="G202" i="3" l="1"/>
  <c r="J202" i="3" s="1"/>
  <c r="J350" i="2"/>
  <c r="G159" i="3" s="1"/>
  <c r="G158" i="3" s="1"/>
  <c r="K349" i="2"/>
  <c r="G174" i="3"/>
  <c r="G173" i="3" s="1"/>
  <c r="J201" i="3"/>
  <c r="G201" i="3"/>
  <c r="G175" i="3"/>
  <c r="J175" i="3" s="1"/>
  <c r="G172" i="3"/>
  <c r="J172" i="3" s="1"/>
  <c r="H22" i="3"/>
  <c r="H21" i="3" s="1"/>
  <c r="H20" i="3" s="1"/>
  <c r="H19" i="3" s="1"/>
  <c r="H18" i="3" s="1"/>
  <c r="H11" i="3" s="1"/>
  <c r="H10" i="3" s="1"/>
  <c r="I22" i="3"/>
  <c r="I21" i="3" s="1"/>
  <c r="I20" i="3" s="1"/>
  <c r="I19" i="3" s="1"/>
  <c r="I18" i="3" s="1"/>
  <c r="I11" i="3" s="1"/>
  <c r="I10" i="3" s="1"/>
  <c r="J205" i="3"/>
  <c r="G205" i="3"/>
  <c r="G67" i="3"/>
  <c r="G66" i="3" s="1"/>
  <c r="J60" i="3"/>
  <c r="G60" i="3"/>
  <c r="G171" i="3"/>
  <c r="G170" i="3" s="1"/>
  <c r="L217" i="2"/>
  <c r="J217" i="2" s="1"/>
  <c r="M309" i="2"/>
  <c r="L309" i="2"/>
  <c r="L256" i="2" s="1"/>
  <c r="H110" i="4"/>
  <c r="H57" i="5"/>
  <c r="H56" i="5" s="1"/>
  <c r="G110" i="4"/>
  <c r="G57" i="5"/>
  <c r="J159" i="3"/>
  <c r="H51" i="11"/>
  <c r="H49" i="12" s="1"/>
  <c r="H46" i="12" s="1"/>
  <c r="I77" i="5"/>
  <c r="J91" i="3"/>
  <c r="F55" i="5"/>
  <c r="I55" i="5" s="1"/>
  <c r="J501" i="2"/>
  <c r="K500" i="2"/>
  <c r="J500" i="2" s="1"/>
  <c r="N309" i="2"/>
  <c r="H111" i="5"/>
  <c r="H153" i="4"/>
  <c r="G153" i="4"/>
  <c r="G111" i="5"/>
  <c r="J170" i="3"/>
  <c r="N241" i="2"/>
  <c r="K422" i="2"/>
  <c r="J422" i="2" s="1"/>
  <c r="J176" i="2"/>
  <c r="G76" i="3" s="1"/>
  <c r="G75" i="3" s="1"/>
  <c r="J20" i="2"/>
  <c r="G23" i="3" s="1"/>
  <c r="M241" i="2"/>
  <c r="J349" i="2"/>
  <c r="K326" i="2"/>
  <c r="K142" i="2"/>
  <c r="J142" i="2" s="1"/>
  <c r="K393" i="2"/>
  <c r="J393" i="2" s="1"/>
  <c r="J75" i="2"/>
  <c r="J463" i="2"/>
  <c r="G200" i="3" s="1"/>
  <c r="G199" i="3" s="1"/>
  <c r="J87" i="2"/>
  <c r="G27" i="3" s="1"/>
  <c r="G26" i="3" s="1"/>
  <c r="J31" i="2"/>
  <c r="J11" i="2"/>
  <c r="G17" i="3" s="1"/>
  <c r="G16" i="3" s="1"/>
  <c r="G15" i="3" s="1"/>
  <c r="G14" i="3" s="1"/>
  <c r="G13" i="3" s="1"/>
  <c r="G12" i="3" s="1"/>
  <c r="K519" i="2"/>
  <c r="J520" i="2"/>
  <c r="G217" i="3" s="1"/>
  <c r="G216" i="3" s="1"/>
  <c r="G215" i="3" s="1"/>
  <c r="G214" i="3" s="1"/>
  <c r="G213" i="3" s="1"/>
  <c r="G212" i="3" s="1"/>
  <c r="J207" i="2"/>
  <c r="K293" i="2"/>
  <c r="J293" i="2" s="1"/>
  <c r="J294" i="2"/>
  <c r="K123" i="2"/>
  <c r="J123" i="2" s="1"/>
  <c r="J124" i="2"/>
  <c r="K269" i="2"/>
  <c r="J270" i="2"/>
  <c r="K102" i="2"/>
  <c r="J103" i="2"/>
  <c r="K97" i="2"/>
  <c r="J97" i="2" s="1"/>
  <c r="J98" i="2"/>
  <c r="K111" i="2"/>
  <c r="J111" i="2" s="1"/>
  <c r="J112" i="2"/>
  <c r="J130" i="2"/>
  <c r="G59" i="3" s="1"/>
  <c r="G58" i="3" s="1"/>
  <c r="G57" i="3" s="1"/>
  <c r="G56" i="3" s="1"/>
  <c r="G55" i="3" s="1"/>
  <c r="G54" i="3" s="1"/>
  <c r="G53" i="3" s="1"/>
  <c r="J321" i="2"/>
  <c r="K194" i="2"/>
  <c r="J195" i="2"/>
  <c r="G85" i="3" s="1"/>
  <c r="G84" i="3" s="1"/>
  <c r="G83" i="3" s="1"/>
  <c r="G82" i="3" s="1"/>
  <c r="G81" i="3" s="1"/>
  <c r="G80" i="3" s="1"/>
  <c r="K299" i="2"/>
  <c r="J299" i="2" s="1"/>
  <c r="J300" i="2"/>
  <c r="K160" i="2"/>
  <c r="J160" i="2" s="1"/>
  <c r="J161" i="2"/>
  <c r="K388" i="2"/>
  <c r="J388" i="2" s="1"/>
  <c r="J389" i="2"/>
  <c r="K536" i="2"/>
  <c r="J537" i="2"/>
  <c r="K524" i="2"/>
  <c r="J525" i="2"/>
  <c r="K430" i="2"/>
  <c r="J430" i="2" s="1"/>
  <c r="J431" i="2"/>
  <c r="J361" i="2"/>
  <c r="K273" i="2"/>
  <c r="J273" i="2" s="1"/>
  <c r="J274" i="2"/>
  <c r="K548" i="2"/>
  <c r="J549" i="2"/>
  <c r="K440" i="2"/>
  <c r="J440" i="2" s="1"/>
  <c r="J441" i="2"/>
  <c r="K543" i="2"/>
  <c r="J544" i="2"/>
  <c r="K92" i="2"/>
  <c r="J92" i="2" s="1"/>
  <c r="J93" i="2"/>
  <c r="G29" i="3" s="1"/>
  <c r="G28" i="3" s="1"/>
  <c r="K263" i="2"/>
  <c r="J263" i="2" s="1"/>
  <c r="J264" i="2"/>
  <c r="K107" i="2"/>
  <c r="J108" i="2"/>
  <c r="K332" i="2"/>
  <c r="J332" i="2" s="1"/>
  <c r="J333" i="2"/>
  <c r="J345" i="2"/>
  <c r="K283" i="2"/>
  <c r="J283" i="2" s="1"/>
  <c r="J284" i="2"/>
  <c r="J218" i="2"/>
  <c r="K507" i="2"/>
  <c r="J507" i="2" s="1"/>
  <c r="J508" i="2"/>
  <c r="K119" i="2"/>
  <c r="J119" i="2" s="1"/>
  <c r="J120" i="2"/>
  <c r="J370" i="2"/>
  <c r="J371" i="2"/>
  <c r="K435" i="2"/>
  <c r="J435" i="2" s="1"/>
  <c r="J436" i="2"/>
  <c r="K115" i="2"/>
  <c r="J115" i="2" s="1"/>
  <c r="J116" i="2"/>
  <c r="K242" i="2"/>
  <c r="J243" i="2"/>
  <c r="G111" i="3" s="1"/>
  <c r="G110" i="3" s="1"/>
  <c r="G109" i="3" s="1"/>
  <c r="G108" i="3" s="1"/>
  <c r="G107" i="3" s="1"/>
  <c r="G106" i="3" s="1"/>
  <c r="K258" i="2"/>
  <c r="J259" i="2"/>
  <c r="K199" i="2"/>
  <c r="J199" i="2" s="1"/>
  <c r="J200" i="2"/>
  <c r="K381" i="2"/>
  <c r="J381" i="2" s="1"/>
  <c r="J382" i="2"/>
  <c r="K232" i="2"/>
  <c r="J232" i="2" s="1"/>
  <c r="J233" i="2"/>
  <c r="K247" i="2"/>
  <c r="J247" i="2" s="1"/>
  <c r="J248" i="2"/>
  <c r="K445" i="2"/>
  <c r="K444" i="2" s="1"/>
  <c r="J444" i="2" s="1"/>
  <c r="J446" i="2"/>
  <c r="K530" i="2"/>
  <c r="J531" i="2"/>
  <c r="K512" i="2"/>
  <c r="J512" i="2" s="1"/>
  <c r="J513" i="2"/>
  <c r="J182" i="2"/>
  <c r="G78" i="3" s="1"/>
  <c r="G77" i="3" s="1"/>
  <c r="N517" i="2"/>
  <c r="M257" i="2"/>
  <c r="M268" i="2"/>
  <c r="N268" i="2"/>
  <c r="N141" i="2"/>
  <c r="M205" i="2"/>
  <c r="M517" i="2"/>
  <c r="M141" i="2"/>
  <c r="K19" i="2"/>
  <c r="N205" i="2"/>
  <c r="J191" i="3"/>
  <c r="G131" i="5"/>
  <c r="H131" i="5"/>
  <c r="F192" i="4"/>
  <c r="I192" i="4" s="1"/>
  <c r="H149" i="5"/>
  <c r="N257" i="2"/>
  <c r="H40" i="5"/>
  <c r="F138" i="5"/>
  <c r="I138" i="5" s="1"/>
  <c r="F66" i="5"/>
  <c r="I66" i="5" s="1"/>
  <c r="F242" i="4"/>
  <c r="I242" i="4" s="1"/>
  <c r="J241" i="3"/>
  <c r="H137" i="4"/>
  <c r="H138" i="4"/>
  <c r="H95" i="5"/>
  <c r="H94" i="5" s="1"/>
  <c r="H166" i="4"/>
  <c r="H125" i="5"/>
  <c r="H124" i="5" s="1"/>
  <c r="H167" i="4"/>
  <c r="H43" i="4"/>
  <c r="H27" i="5"/>
  <c r="H26" i="5" s="1"/>
  <c r="H44" i="4"/>
  <c r="F38" i="5"/>
  <c r="I38" i="5" s="1"/>
  <c r="F60" i="4"/>
  <c r="I60" i="4" s="1"/>
  <c r="H222" i="4"/>
  <c r="H65" i="5"/>
  <c r="H64" i="5" s="1"/>
  <c r="H223" i="4"/>
  <c r="G151" i="4"/>
  <c r="G152" i="4"/>
  <c r="G110" i="5"/>
  <c r="G109" i="5" s="1"/>
  <c r="H69" i="4"/>
  <c r="H44" i="5"/>
  <c r="H43" i="5" s="1"/>
  <c r="H70" i="4"/>
  <c r="H206" i="4"/>
  <c r="H207" i="4"/>
  <c r="H153" i="5"/>
  <c r="G161" i="4"/>
  <c r="G120" i="5"/>
  <c r="G119" i="5" s="1"/>
  <c r="G162" i="4"/>
  <c r="G101" i="4"/>
  <c r="G76" i="5"/>
  <c r="G75" i="5" s="1"/>
  <c r="G102" i="4"/>
  <c r="H101" i="4"/>
  <c r="H102" i="4"/>
  <c r="H76" i="5"/>
  <c r="H75" i="5" s="1"/>
  <c r="G137" i="4"/>
  <c r="G138" i="4"/>
  <c r="G95" i="5"/>
  <c r="G94" i="5" s="1"/>
  <c r="G63" i="5"/>
  <c r="G62" i="5" s="1"/>
  <c r="G217" i="4"/>
  <c r="G130" i="4"/>
  <c r="G87" i="5"/>
  <c r="G86" i="5" s="1"/>
  <c r="G45" i="4"/>
  <c r="G29" i="5"/>
  <c r="G28" i="5" s="1"/>
  <c r="G46" i="4"/>
  <c r="H216" i="4"/>
  <c r="H63" i="5"/>
  <c r="H62" i="5" s="1"/>
  <c r="H217" i="4"/>
  <c r="H130" i="4"/>
  <c r="H87" i="5"/>
  <c r="H86" i="5" s="1"/>
  <c r="G25" i="5"/>
  <c r="G24" i="5" s="1"/>
  <c r="G32" i="4"/>
  <c r="H142" i="5"/>
  <c r="H141" i="5" s="1"/>
  <c r="H140" i="5" s="1"/>
  <c r="H182" i="4"/>
  <c r="H112" i="4"/>
  <c r="H58" i="5" s="1"/>
  <c r="H60" i="5"/>
  <c r="H115" i="4"/>
  <c r="G97" i="4"/>
  <c r="G71" i="5"/>
  <c r="G70" i="5" s="1"/>
  <c r="H158" i="4"/>
  <c r="H117" i="5"/>
  <c r="H116" i="5" s="1"/>
  <c r="H159" i="4"/>
  <c r="H33" i="5"/>
  <c r="H32" i="5" s="1"/>
  <c r="H50" i="4"/>
  <c r="G178" i="4"/>
  <c r="G179" i="4"/>
  <c r="G137" i="5"/>
  <c r="G136" i="5" s="1"/>
  <c r="H84" i="4"/>
  <c r="H52" i="5"/>
  <c r="H85" i="4"/>
  <c r="G60" i="5"/>
  <c r="G115" i="4"/>
  <c r="H28" i="4"/>
  <c r="H22" i="5"/>
  <c r="H21" i="5" s="1"/>
  <c r="H29" i="4"/>
  <c r="F22" i="5"/>
  <c r="J66" i="3"/>
  <c r="F41" i="5"/>
  <c r="I41" i="5" s="1"/>
  <c r="F67" i="4"/>
  <c r="I67" i="4" s="1"/>
  <c r="F205" i="4"/>
  <c r="I205" i="4" s="1"/>
  <c r="F151" i="5"/>
  <c r="I151" i="5" s="1"/>
  <c r="F171" i="4"/>
  <c r="I171" i="4" s="1"/>
  <c r="H18" i="5"/>
  <c r="H25" i="4"/>
  <c r="G168" i="4"/>
  <c r="G127" i="5"/>
  <c r="G126" i="5" s="1"/>
  <c r="G169" i="4"/>
  <c r="H97" i="4"/>
  <c r="H71" i="5"/>
  <c r="H70" i="5" s="1"/>
  <c r="G47" i="4"/>
  <c r="G31" i="5"/>
  <c r="G30" i="5" s="1"/>
  <c r="G48" i="4"/>
  <c r="H168" i="4"/>
  <c r="H127" i="5"/>
  <c r="H126" i="5" s="1"/>
  <c r="H169" i="4"/>
  <c r="H121" i="4"/>
  <c r="H122" i="4"/>
  <c r="H83" i="5"/>
  <c r="H82" i="5" s="1"/>
  <c r="H128" i="5"/>
  <c r="G128" i="5"/>
  <c r="G222" i="4"/>
  <c r="G65" i="5"/>
  <c r="G64" i="5" s="1"/>
  <c r="G223" i="4"/>
  <c r="H17" i="5"/>
  <c r="H24" i="4"/>
  <c r="H235" i="4"/>
  <c r="H236" i="4"/>
  <c r="H160" i="5"/>
  <c r="H135" i="4"/>
  <c r="H93" i="5"/>
  <c r="H92" i="5" s="1"/>
  <c r="H136" i="4"/>
  <c r="H51" i="4"/>
  <c r="H35" i="5"/>
  <c r="H34" i="5" s="1"/>
  <c r="H52" i="4"/>
  <c r="G108" i="5"/>
  <c r="G107" i="5" s="1"/>
  <c r="G150" i="4"/>
  <c r="H45" i="4"/>
  <c r="H29" i="5"/>
  <c r="H28" i="5" s="1"/>
  <c r="H46" i="4"/>
  <c r="G157" i="5"/>
  <c r="G158" i="5"/>
  <c r="G230" i="4"/>
  <c r="H150" i="4"/>
  <c r="H108" i="5"/>
  <c r="H107" i="5" s="1"/>
  <c r="H31" i="4"/>
  <c r="H25" i="5"/>
  <c r="H24" i="5" s="1"/>
  <c r="H32" i="4"/>
  <c r="G209" i="4"/>
  <c r="G156" i="5"/>
  <c r="G210" i="4"/>
  <c r="G84" i="4"/>
  <c r="G52" i="5"/>
  <c r="G85" i="4"/>
  <c r="H209" i="4"/>
  <c r="H156" i="5"/>
  <c r="H210" i="4"/>
  <c r="G56" i="5"/>
  <c r="G111" i="4"/>
  <c r="G40" i="5"/>
  <c r="F175" i="4"/>
  <c r="I175" i="4" s="1"/>
  <c r="F133" i="5"/>
  <c r="I133" i="5" s="1"/>
  <c r="H176" i="4"/>
  <c r="H135" i="5"/>
  <c r="H134" i="5" s="1"/>
  <c r="H177" i="4"/>
  <c r="G123" i="4"/>
  <c r="G124" i="4"/>
  <c r="G85" i="5"/>
  <c r="G84" i="5" s="1"/>
  <c r="J37" i="3"/>
  <c r="F51" i="5"/>
  <c r="I51" i="5" s="1"/>
  <c r="F38" i="4"/>
  <c r="I38" i="4" s="1"/>
  <c r="F130" i="5"/>
  <c r="I130" i="5" s="1"/>
  <c r="F172" i="4"/>
  <c r="I172" i="4" s="1"/>
  <c r="F91" i="4"/>
  <c r="G235" i="4"/>
  <c r="G236" i="4"/>
  <c r="G160" i="5"/>
  <c r="G99" i="5"/>
  <c r="G98" i="5" s="1"/>
  <c r="G188" i="4"/>
  <c r="G121" i="4"/>
  <c r="G83" i="5"/>
  <c r="G82" i="5" s="1"/>
  <c r="G122" i="4"/>
  <c r="G131" i="4"/>
  <c r="G132" i="4"/>
  <c r="G89" i="5"/>
  <c r="G88" i="5" s="1"/>
  <c r="G176" i="4"/>
  <c r="G135" i="5"/>
  <c r="G134" i="5" s="1"/>
  <c r="G177" i="4"/>
  <c r="G135" i="4"/>
  <c r="G136" i="4"/>
  <c r="G93" i="5"/>
  <c r="G92" i="5" s="1"/>
  <c r="G18" i="5"/>
  <c r="G25" i="4"/>
  <c r="G98" i="4"/>
  <c r="G73" i="5"/>
  <c r="G72" i="5" s="1"/>
  <c r="G99" i="4"/>
  <c r="F147" i="5"/>
  <c r="I147" i="5" s="1"/>
  <c r="F201" i="4"/>
  <c r="I201" i="4" s="1"/>
  <c r="F159" i="4"/>
  <c r="F117" i="5"/>
  <c r="F116" i="5" s="1"/>
  <c r="F132" i="5"/>
  <c r="I132" i="5" s="1"/>
  <c r="F174" i="4"/>
  <c r="I174" i="4" s="1"/>
  <c r="F42" i="5"/>
  <c r="I42" i="5" s="1"/>
  <c r="F68" i="4"/>
  <c r="I68" i="4" s="1"/>
  <c r="G17" i="5"/>
  <c r="G24" i="4"/>
  <c r="H161" i="4"/>
  <c r="H120" i="5"/>
  <c r="H119" i="5" s="1"/>
  <c r="H162" i="4"/>
  <c r="G90" i="4"/>
  <c r="G54" i="5"/>
  <c r="G91" i="4"/>
  <c r="H111" i="4"/>
  <c r="G166" i="4"/>
  <c r="G125" i="5"/>
  <c r="G124" i="5" s="1"/>
  <c r="G167" i="4"/>
  <c r="H90" i="4"/>
  <c r="H54" i="5"/>
  <c r="H91" i="4"/>
  <c r="H178" i="4"/>
  <c r="H179" i="4"/>
  <c r="H137" i="5"/>
  <c r="H136" i="5" s="1"/>
  <c r="G158" i="4"/>
  <c r="G159" i="4"/>
  <c r="G117" i="5"/>
  <c r="G116" i="5" s="1"/>
  <c r="G49" i="4"/>
  <c r="G33" i="5"/>
  <c r="G32" i="5" s="1"/>
  <c r="G50" i="4"/>
  <c r="H230" i="4"/>
  <c r="H158" i="5"/>
  <c r="H98" i="4"/>
  <c r="H73" i="5"/>
  <c r="H72" i="5" s="1"/>
  <c r="H99" i="4"/>
  <c r="G44" i="5"/>
  <c r="G43" i="5" s="1"/>
  <c r="G70" i="4"/>
  <c r="H123" i="4"/>
  <c r="H85" i="5"/>
  <c r="H84" i="5" s="1"/>
  <c r="H124" i="4"/>
  <c r="G28" i="4"/>
  <c r="G22" i="5"/>
  <c r="G21" i="5" s="1"/>
  <c r="G29" i="4"/>
  <c r="G113" i="5"/>
  <c r="H113" i="5"/>
  <c r="G181" i="4"/>
  <c r="G142" i="5"/>
  <c r="G141" i="5" s="1"/>
  <c r="G140" i="5" s="1"/>
  <c r="G182" i="4"/>
  <c r="G43" i="4"/>
  <c r="G27" i="5"/>
  <c r="G26" i="5" s="1"/>
  <c r="G44" i="4"/>
  <c r="F202" i="4"/>
  <c r="I202" i="4" s="1"/>
  <c r="F148" i="5"/>
  <c r="I148" i="5" s="1"/>
  <c r="G206" i="4"/>
  <c r="G207" i="4"/>
  <c r="G153" i="5"/>
  <c r="H131" i="4"/>
  <c r="H132" i="4"/>
  <c r="H89" i="5"/>
  <c r="H88" i="5" s="1"/>
  <c r="H47" i="4"/>
  <c r="H31" i="5"/>
  <c r="H30" i="5" s="1"/>
  <c r="H48" i="4"/>
  <c r="H188" i="4"/>
  <c r="H99" i="5"/>
  <c r="H98" i="5" s="1"/>
  <c r="H151" i="4"/>
  <c r="H152" i="4"/>
  <c r="H110" i="5"/>
  <c r="H109" i="5" s="1"/>
  <c r="G51" i="4"/>
  <c r="G35" i="5"/>
  <c r="G34" i="5" s="1"/>
  <c r="G52" i="4"/>
  <c r="G149" i="5"/>
  <c r="G203" i="4"/>
  <c r="H155" i="4"/>
  <c r="G69" i="4"/>
  <c r="N528" i="2"/>
  <c r="M86" i="2"/>
  <c r="M129" i="2"/>
  <c r="M128" i="2" s="1"/>
  <c r="M127" i="2" s="1"/>
  <c r="M462" i="2"/>
  <c r="M461" i="2" s="1"/>
  <c r="M460" i="2" s="1"/>
  <c r="N129" i="2"/>
  <c r="N128" i="2" s="1"/>
  <c r="N127" i="2" s="1"/>
  <c r="N19" i="2"/>
  <c r="M528" i="2"/>
  <c r="N106" i="2"/>
  <c r="M181" i="2"/>
  <c r="N462" i="2"/>
  <c r="N461" i="2" s="1"/>
  <c r="N460" i="2" s="1"/>
  <c r="N181" i="2"/>
  <c r="M106" i="2"/>
  <c r="L19" i="2"/>
  <c r="L18" i="2" s="1"/>
  <c r="L8" i="2" s="1"/>
  <c r="M175" i="2"/>
  <c r="M19" i="2"/>
  <c r="M18" i="2" s="1"/>
  <c r="N175" i="2"/>
  <c r="N86" i="2"/>
  <c r="N10" i="2"/>
  <c r="N9" i="2" s="1"/>
  <c r="M10" i="2"/>
  <c r="M9" i="2" s="1"/>
  <c r="J173" i="3"/>
  <c r="L174" i="2"/>
  <c r="L140" i="2" s="1"/>
  <c r="L461" i="2"/>
  <c r="L460" i="2" s="1"/>
  <c r="K337" i="2"/>
  <c r="J337" i="2" s="1"/>
  <c r="K320" i="2"/>
  <c r="J156" i="3"/>
  <c r="K360" i="2"/>
  <c r="J360" i="2" s="1"/>
  <c r="K462" i="2"/>
  <c r="J462" i="2" s="1"/>
  <c r="K181" i="2"/>
  <c r="J181" i="2" s="1"/>
  <c r="K10" i="2"/>
  <c r="J10" i="2" s="1"/>
  <c r="K175" i="2"/>
  <c r="J175" i="2" s="1"/>
  <c r="K86" i="2"/>
  <c r="J86" i="2" s="1"/>
  <c r="K129" i="2"/>
  <c r="J129" i="2" s="1"/>
  <c r="G188" i="3" l="1"/>
  <c r="G187" i="3" s="1"/>
  <c r="G186" i="3" s="1"/>
  <c r="G185" i="3" s="1"/>
  <c r="G184" i="3" s="1"/>
  <c r="G183" i="3" s="1"/>
  <c r="G124" i="3"/>
  <c r="G123" i="3" s="1"/>
  <c r="G25" i="3"/>
  <c r="J25" i="3" s="1"/>
  <c r="G236" i="3"/>
  <c r="G235" i="3" s="1"/>
  <c r="G234" i="3" s="1"/>
  <c r="G233" i="3" s="1"/>
  <c r="G232" i="3" s="1"/>
  <c r="G231" i="3" s="1"/>
  <c r="G97" i="3"/>
  <c r="G96" i="3" s="1"/>
  <c r="G204" i="3"/>
  <c r="G203" i="3" s="1"/>
  <c r="G122" i="3"/>
  <c r="G121" i="3" s="1"/>
  <c r="G120" i="3" s="1"/>
  <c r="G119" i="3" s="1"/>
  <c r="G118" i="3" s="1"/>
  <c r="G117" i="3" s="1"/>
  <c r="G134" i="3"/>
  <c r="G133" i="3" s="1"/>
  <c r="G132" i="3"/>
  <c r="G131" i="3" s="1"/>
  <c r="J171" i="3"/>
  <c r="G157" i="3"/>
  <c r="G155" i="3" s="1"/>
  <c r="G169" i="3"/>
  <c r="G168" i="3" s="1"/>
  <c r="G150" i="3"/>
  <c r="G149" i="3" s="1"/>
  <c r="G130" i="3"/>
  <c r="G129" i="3" s="1"/>
  <c r="J174" i="3"/>
  <c r="J210" i="3"/>
  <c r="G210" i="3"/>
  <c r="G209" i="3" s="1"/>
  <c r="G208" i="3" s="1"/>
  <c r="J102" i="3"/>
  <c r="G102" i="3"/>
  <c r="G101" i="3" s="1"/>
  <c r="J50" i="3"/>
  <c r="G50" i="3"/>
  <c r="G49" i="3" s="1"/>
  <c r="J162" i="3"/>
  <c r="G162" i="3"/>
  <c r="G161" i="3" s="1"/>
  <c r="J154" i="3"/>
  <c r="G154" i="3"/>
  <c r="G153" i="3" s="1"/>
  <c r="J177" i="3"/>
  <c r="G177" i="3"/>
  <c r="G176" i="3" s="1"/>
  <c r="J70" i="3"/>
  <c r="G70" i="3"/>
  <c r="G69" i="3" s="1"/>
  <c r="J46" i="3"/>
  <c r="G46" i="3"/>
  <c r="G45" i="3" s="1"/>
  <c r="J52" i="3"/>
  <c r="G52" i="3"/>
  <c r="G51" i="3" s="1"/>
  <c r="J24" i="3"/>
  <c r="G24" i="3"/>
  <c r="G65" i="3"/>
  <c r="G64" i="3" s="1"/>
  <c r="G63" i="3" s="1"/>
  <c r="G62" i="3" s="1"/>
  <c r="G230" i="3"/>
  <c r="G229" i="3" s="1"/>
  <c r="G228" i="3" s="1"/>
  <c r="G227" i="3" s="1"/>
  <c r="G226" i="3" s="1"/>
  <c r="G225" i="3" s="1"/>
  <c r="G224" i="3" s="1"/>
  <c r="G167" i="3"/>
  <c r="G166" i="3" s="1"/>
  <c r="G48" i="3"/>
  <c r="G47" i="3" s="1"/>
  <c r="G207" i="3"/>
  <c r="G206" i="3" s="1"/>
  <c r="G44" i="3"/>
  <c r="G43" i="3" s="1"/>
  <c r="G42" i="3" s="1"/>
  <c r="G41" i="3" s="1"/>
  <c r="G40" i="3" s="1"/>
  <c r="G39" i="3" s="1"/>
  <c r="G182" i="3"/>
  <c r="G181" i="3" s="1"/>
  <c r="G180" i="3" s="1"/>
  <c r="G22" i="3"/>
  <c r="G21" i="3" s="1"/>
  <c r="L205" i="2"/>
  <c r="L192" i="2" s="1"/>
  <c r="J67" i="3"/>
  <c r="J223" i="3"/>
  <c r="G223" i="3"/>
  <c r="G222" i="3" s="1"/>
  <c r="G221" i="3" s="1"/>
  <c r="G220" i="3" s="1"/>
  <c r="G219" i="3" s="1"/>
  <c r="G218" i="3" s="1"/>
  <c r="G211" i="3" s="1"/>
  <c r="J138" i="3"/>
  <c r="G138" i="3"/>
  <c r="G137" i="3" s="1"/>
  <c r="J32" i="3"/>
  <c r="G32" i="3"/>
  <c r="G31" i="3" s="1"/>
  <c r="G30" i="3" s="1"/>
  <c r="J136" i="3"/>
  <c r="G136" i="3"/>
  <c r="G135" i="3" s="1"/>
  <c r="G198" i="3"/>
  <c r="G197" i="3" s="1"/>
  <c r="G196" i="3" s="1"/>
  <c r="G195" i="3" s="1"/>
  <c r="G194" i="3" s="1"/>
  <c r="G74" i="3"/>
  <c r="G73" i="3" s="1"/>
  <c r="G72" i="3" s="1"/>
  <c r="G71" i="3" s="1"/>
  <c r="F129" i="5"/>
  <c r="I129" i="5" s="1"/>
  <c r="I249" i="3"/>
  <c r="F31" i="6"/>
  <c r="H249" i="3"/>
  <c r="E31" i="6"/>
  <c r="G179" i="3"/>
  <c r="G178" i="3" s="1"/>
  <c r="J178" i="3" s="1"/>
  <c r="G164" i="3"/>
  <c r="G99" i="3"/>
  <c r="G98" i="3" s="1"/>
  <c r="G95" i="3" s="1"/>
  <c r="G94" i="3" s="1"/>
  <c r="G93" i="3" s="1"/>
  <c r="G92" i="3" s="1"/>
  <c r="G79" i="3" s="1"/>
  <c r="J200" i="3"/>
  <c r="J112" i="3"/>
  <c r="J76" i="3"/>
  <c r="H48" i="11"/>
  <c r="J90" i="3"/>
  <c r="I91" i="4"/>
  <c r="J216" i="3"/>
  <c r="J217" i="3"/>
  <c r="J59" i="3"/>
  <c r="F57" i="5"/>
  <c r="I57" i="5" s="1"/>
  <c r="J111" i="3"/>
  <c r="J158" i="3"/>
  <c r="J28" i="3"/>
  <c r="J29" i="3"/>
  <c r="J23" i="3"/>
  <c r="I159" i="4"/>
  <c r="F53" i="5"/>
  <c r="I53" i="5" s="1"/>
  <c r="J85" i="3"/>
  <c r="I22" i="5"/>
  <c r="I117" i="5"/>
  <c r="J27" i="3"/>
  <c r="J78" i="3"/>
  <c r="J17" i="3"/>
  <c r="F204" i="4"/>
  <c r="I204" i="4" s="1"/>
  <c r="J203" i="3"/>
  <c r="F150" i="5"/>
  <c r="I150" i="5" s="1"/>
  <c r="J110" i="3"/>
  <c r="F111" i="4"/>
  <c r="I111" i="4" s="1"/>
  <c r="K309" i="2"/>
  <c r="H81" i="5"/>
  <c r="J61" i="11" s="1"/>
  <c r="G81" i="5"/>
  <c r="I61" i="11" s="1"/>
  <c r="F112" i="5"/>
  <c r="I112" i="5" s="1"/>
  <c r="J153" i="3"/>
  <c r="F154" i="4"/>
  <c r="I154" i="4" s="1"/>
  <c r="K205" i="2"/>
  <c r="J205" i="2" s="1"/>
  <c r="H102" i="5"/>
  <c r="J66" i="11" s="1"/>
  <c r="K66" i="11" s="1"/>
  <c r="G102" i="5"/>
  <c r="I66" i="11" s="1"/>
  <c r="J326" i="2"/>
  <c r="H96" i="4"/>
  <c r="H95" i="4"/>
  <c r="G187" i="4"/>
  <c r="G186" i="4"/>
  <c r="F124" i="4"/>
  <c r="I124" i="4" s="1"/>
  <c r="J49" i="3"/>
  <c r="F48" i="11"/>
  <c r="E51" i="11"/>
  <c r="E48" i="11" s="1"/>
  <c r="F153" i="5"/>
  <c r="I153" i="5" s="1"/>
  <c r="F191" i="4"/>
  <c r="I191" i="4" s="1"/>
  <c r="F90" i="4"/>
  <c r="I90" i="4" s="1"/>
  <c r="F70" i="4"/>
  <c r="I70" i="4" s="1"/>
  <c r="F230" i="4"/>
  <c r="I230" i="4" s="1"/>
  <c r="G112" i="4"/>
  <c r="I112" i="4" s="1"/>
  <c r="F11" i="9"/>
  <c r="F10" i="9" s="1"/>
  <c r="F9" i="9" s="1"/>
  <c r="F8" i="9" s="1"/>
  <c r="F210" i="4"/>
  <c r="I210" i="4" s="1"/>
  <c r="F83" i="5"/>
  <c r="I83" i="5" s="1"/>
  <c r="H187" i="4"/>
  <c r="H186" i="4"/>
  <c r="F37" i="4"/>
  <c r="I37" i="4" s="1"/>
  <c r="F236" i="4"/>
  <c r="I236" i="4" s="1"/>
  <c r="F188" i="4"/>
  <c r="I188" i="4" s="1"/>
  <c r="F29" i="4"/>
  <c r="I29" i="4" s="1"/>
  <c r="F63" i="5"/>
  <c r="I63" i="5" s="1"/>
  <c r="F217" i="4"/>
  <c r="I217" i="4" s="1"/>
  <c r="J168" i="3"/>
  <c r="F169" i="4"/>
  <c r="I169" i="4" s="1"/>
  <c r="F127" i="5"/>
  <c r="I127" i="5" s="1"/>
  <c r="F25" i="5"/>
  <c r="I25" i="5" s="1"/>
  <c r="H144" i="4"/>
  <c r="J31" i="3"/>
  <c r="F32" i="4"/>
  <c r="I32" i="4" s="1"/>
  <c r="G149" i="4"/>
  <c r="H149" i="4"/>
  <c r="H49" i="5"/>
  <c r="J36" i="11" s="1"/>
  <c r="K36" i="11" s="1"/>
  <c r="F125" i="5"/>
  <c r="I125" i="5" s="1"/>
  <c r="H114" i="4"/>
  <c r="G114" i="4"/>
  <c r="G109" i="4"/>
  <c r="F167" i="4"/>
  <c r="I167" i="4" s="1"/>
  <c r="J166" i="3"/>
  <c r="F156" i="5"/>
  <c r="I156" i="5" s="1"/>
  <c r="F50" i="4"/>
  <c r="I50" i="4" s="1"/>
  <c r="J161" i="3"/>
  <c r="F120" i="5"/>
  <c r="I120" i="5" s="1"/>
  <c r="F162" i="4"/>
  <c r="I162" i="4" s="1"/>
  <c r="J137" i="3"/>
  <c r="J320" i="2"/>
  <c r="J43" i="3"/>
  <c r="J131" i="3"/>
  <c r="F27" i="5"/>
  <c r="I27" i="5" s="1"/>
  <c r="F132" i="4"/>
  <c r="I132" i="4" s="1"/>
  <c r="F44" i="4"/>
  <c r="I44" i="4" s="1"/>
  <c r="F89" i="5"/>
  <c r="I89" i="5" s="1"/>
  <c r="K241" i="2"/>
  <c r="J241" i="2" s="1"/>
  <c r="J129" i="3"/>
  <c r="F138" i="4"/>
  <c r="I138" i="4" s="1"/>
  <c r="F95" i="5"/>
  <c r="I95" i="5" s="1"/>
  <c r="F160" i="5"/>
  <c r="I160" i="5" s="1"/>
  <c r="F93" i="5"/>
  <c r="I93" i="5" s="1"/>
  <c r="F97" i="4"/>
  <c r="I97" i="4" s="1"/>
  <c r="J135" i="3"/>
  <c r="F33" i="5"/>
  <c r="I33" i="5" s="1"/>
  <c r="F29" i="5"/>
  <c r="I29" i="5" s="1"/>
  <c r="F136" i="4"/>
  <c r="I136" i="4" s="1"/>
  <c r="F46" i="4"/>
  <c r="I46" i="4" s="1"/>
  <c r="J45" i="3"/>
  <c r="K141" i="2"/>
  <c r="J141" i="2" s="1"/>
  <c r="J96" i="3"/>
  <c r="J235" i="3"/>
  <c r="F71" i="5"/>
  <c r="I71" i="5" s="1"/>
  <c r="F108" i="5"/>
  <c r="I108" i="5" s="1"/>
  <c r="F150" i="4"/>
  <c r="I150" i="4" s="1"/>
  <c r="J149" i="3"/>
  <c r="F76" i="5"/>
  <c r="I76" i="5" s="1"/>
  <c r="J222" i="3"/>
  <c r="F102" i="4"/>
  <c r="I102" i="4" s="1"/>
  <c r="J51" i="3"/>
  <c r="F137" i="5"/>
  <c r="I137" i="5" s="1"/>
  <c r="F65" i="5"/>
  <c r="I65" i="5" s="1"/>
  <c r="F35" i="5"/>
  <c r="I35" i="5" s="1"/>
  <c r="F179" i="4"/>
  <c r="I179" i="4" s="1"/>
  <c r="F223" i="4"/>
  <c r="I223" i="4" s="1"/>
  <c r="F52" i="4"/>
  <c r="I52" i="4" s="1"/>
  <c r="F115" i="5"/>
  <c r="I115" i="5" s="1"/>
  <c r="F157" i="4"/>
  <c r="I157" i="4" s="1"/>
  <c r="F182" i="4"/>
  <c r="I182" i="4" s="1"/>
  <c r="F142" i="5"/>
  <c r="I142" i="5" s="1"/>
  <c r="J187" i="3"/>
  <c r="F99" i="5"/>
  <c r="I99" i="5" s="1"/>
  <c r="J47" i="3"/>
  <c r="J133" i="3"/>
  <c r="F87" i="5"/>
  <c r="I87" i="5" s="1"/>
  <c r="F31" i="5"/>
  <c r="I31" i="5" s="1"/>
  <c r="F91" i="5"/>
  <c r="I91" i="5" s="1"/>
  <c r="F85" i="4"/>
  <c r="I85" i="4" s="1"/>
  <c r="F130" i="4"/>
  <c r="I130" i="4" s="1"/>
  <c r="F48" i="4"/>
  <c r="I48" i="4" s="1"/>
  <c r="J176" i="3"/>
  <c r="F177" i="4"/>
  <c r="I177" i="4" s="1"/>
  <c r="F135" i="5"/>
  <c r="I135" i="5" s="1"/>
  <c r="F115" i="4"/>
  <c r="I115" i="4" s="1"/>
  <c r="J84" i="3"/>
  <c r="M256" i="2"/>
  <c r="F134" i="4"/>
  <c r="I134" i="4" s="1"/>
  <c r="J107" i="2"/>
  <c r="K106" i="2"/>
  <c r="J106" i="2" s="1"/>
  <c r="J206" i="2"/>
  <c r="J69" i="3"/>
  <c r="J19" i="2"/>
  <c r="K547" i="2"/>
  <c r="J547" i="2" s="1"/>
  <c r="J548" i="2"/>
  <c r="K535" i="2"/>
  <c r="J535" i="2" s="1"/>
  <c r="J536" i="2"/>
  <c r="K518" i="2"/>
  <c r="J519" i="2"/>
  <c r="K523" i="2"/>
  <c r="J523" i="2" s="1"/>
  <c r="J524" i="2"/>
  <c r="N192" i="2"/>
  <c r="K542" i="2"/>
  <c r="J543" i="2"/>
  <c r="K193" i="2"/>
  <c r="J194" i="2"/>
  <c r="J229" i="3"/>
  <c r="J269" i="2"/>
  <c r="K268" i="2"/>
  <c r="J268" i="2" s="1"/>
  <c r="F44" i="5"/>
  <c r="I44" i="5" s="1"/>
  <c r="J121" i="3"/>
  <c r="F158" i="5"/>
  <c r="I158" i="5" s="1"/>
  <c r="J123" i="3"/>
  <c r="J445" i="2"/>
  <c r="J242" i="2"/>
  <c r="F122" i="4"/>
  <c r="I122" i="4" s="1"/>
  <c r="F85" i="5"/>
  <c r="I85" i="5" s="1"/>
  <c r="J206" i="3"/>
  <c r="K101" i="2"/>
  <c r="J101" i="2" s="1"/>
  <c r="J102" i="2"/>
  <c r="F207" i="4"/>
  <c r="I207" i="4" s="1"/>
  <c r="K529" i="2"/>
  <c r="J530" i="2"/>
  <c r="J258" i="2"/>
  <c r="K257" i="2"/>
  <c r="J257" i="2" s="1"/>
  <c r="H129" i="4"/>
  <c r="H128" i="4"/>
  <c r="G129" i="4"/>
  <c r="M8" i="2"/>
  <c r="M192" i="2"/>
  <c r="N256" i="2"/>
  <c r="G31" i="4"/>
  <c r="N174" i="2"/>
  <c r="N140" i="2" s="1"/>
  <c r="N18" i="2"/>
  <c r="N8" i="2" s="1"/>
  <c r="H152" i="5"/>
  <c r="G228" i="4"/>
  <c r="G229" i="4"/>
  <c r="G180" i="4"/>
  <c r="H30" i="4"/>
  <c r="H181" i="4"/>
  <c r="H83" i="4"/>
  <c r="H229" i="4"/>
  <c r="H157" i="5"/>
  <c r="H221" i="4"/>
  <c r="G159" i="5"/>
  <c r="H208" i="4"/>
  <c r="H155" i="5"/>
  <c r="G216" i="4"/>
  <c r="G96" i="4"/>
  <c r="G120" i="4"/>
  <c r="J240" i="3"/>
  <c r="F241" i="4"/>
  <c r="I241" i="4" s="1"/>
  <c r="G42" i="4"/>
  <c r="M174" i="2"/>
  <c r="M140" i="2" s="1"/>
  <c r="F66" i="4"/>
  <c r="I66" i="4" s="1"/>
  <c r="F131" i="5"/>
  <c r="I131" i="5" s="1"/>
  <c r="F158" i="4"/>
  <c r="I158" i="4" s="1"/>
  <c r="J36" i="3"/>
  <c r="F50" i="5"/>
  <c r="I50" i="5" s="1"/>
  <c r="I116" i="5"/>
  <c r="F54" i="5"/>
  <c r="I54" i="5" s="1"/>
  <c r="F21" i="5"/>
  <c r="I21" i="5" s="1"/>
  <c r="H42" i="4"/>
  <c r="F17" i="5"/>
  <c r="I17" i="5" s="1"/>
  <c r="F24" i="4"/>
  <c r="I24" i="4" s="1"/>
  <c r="F20" i="5"/>
  <c r="F27" i="4"/>
  <c r="F16" i="5"/>
  <c r="F23" i="4"/>
  <c r="G16" i="4"/>
  <c r="G14" i="5"/>
  <c r="G13" i="5" s="1"/>
  <c r="G17" i="4"/>
  <c r="H26" i="4"/>
  <c r="H20" i="5"/>
  <c r="H19" i="5" s="1"/>
  <c r="H27" i="4"/>
  <c r="G152" i="5"/>
  <c r="H69" i="5"/>
  <c r="J46" i="11" s="1"/>
  <c r="G75" i="4"/>
  <c r="G46" i="5"/>
  <c r="G45" i="5" s="1"/>
  <c r="G76" i="4"/>
  <c r="G155" i="5"/>
  <c r="H234" i="4"/>
  <c r="H199" i="4"/>
  <c r="H146" i="5"/>
  <c r="H145" i="5" s="1"/>
  <c r="H200" i="4"/>
  <c r="G26" i="4"/>
  <c r="G20" i="5"/>
  <c r="G19" i="5" s="1"/>
  <c r="G27" i="4"/>
  <c r="F37" i="5"/>
  <c r="F59" i="4"/>
  <c r="F48" i="5"/>
  <c r="F78" i="4"/>
  <c r="H22" i="4"/>
  <c r="H16" i="5"/>
  <c r="H15" i="5" s="1"/>
  <c r="H23" i="4"/>
  <c r="H159" i="5"/>
  <c r="G58" i="4"/>
  <c r="G37" i="5"/>
  <c r="G36" i="5" s="1"/>
  <c r="G23" i="5" s="1"/>
  <c r="I26" i="11" s="1"/>
  <c r="G59" i="4"/>
  <c r="H120" i="4"/>
  <c r="G221" i="4"/>
  <c r="G69" i="5"/>
  <c r="I46" i="11" s="1"/>
  <c r="H58" i="4"/>
  <c r="H37" i="5"/>
  <c r="H36" i="5" s="1"/>
  <c r="H23" i="5" s="1"/>
  <c r="J26" i="11" s="1"/>
  <c r="H59" i="4"/>
  <c r="F18" i="5"/>
  <c r="I18" i="5" s="1"/>
  <c r="F25" i="4"/>
  <c r="I25" i="4" s="1"/>
  <c r="H77" i="4"/>
  <c r="H48" i="5"/>
  <c r="H47" i="5" s="1"/>
  <c r="H78" i="4"/>
  <c r="F14" i="5"/>
  <c r="F17" i="4"/>
  <c r="F200" i="4"/>
  <c r="F146" i="5"/>
  <c r="H49" i="4"/>
  <c r="F40" i="5"/>
  <c r="I40" i="5" s="1"/>
  <c r="G77" i="4"/>
  <c r="G48" i="5"/>
  <c r="G47" i="5" s="1"/>
  <c r="G78" i="4"/>
  <c r="G22" i="4"/>
  <c r="G16" i="5"/>
  <c r="G15" i="5" s="1"/>
  <c r="G23" i="4"/>
  <c r="H75" i="4"/>
  <c r="H46" i="5"/>
  <c r="H45" i="5" s="1"/>
  <c r="H76" i="4"/>
  <c r="G199" i="4"/>
  <c r="G200" i="4"/>
  <c r="G146" i="5"/>
  <c r="G145" i="5" s="1"/>
  <c r="F46" i="5"/>
  <c r="F76" i="4"/>
  <c r="J155" i="3"/>
  <c r="F156" i="4"/>
  <c r="I156" i="4" s="1"/>
  <c r="F114" i="5"/>
  <c r="I114" i="5" s="1"/>
  <c r="H16" i="4"/>
  <c r="H14" i="5"/>
  <c r="H13" i="5" s="1"/>
  <c r="H17" i="4"/>
  <c r="G30" i="4"/>
  <c r="G65" i="4"/>
  <c r="F173" i="4"/>
  <c r="I173" i="4" s="1"/>
  <c r="F170" i="4"/>
  <c r="I170" i="4" s="1"/>
  <c r="H180" i="4"/>
  <c r="G215" i="4"/>
  <c r="H228" i="4"/>
  <c r="L7" i="2"/>
  <c r="K18" i="2"/>
  <c r="J18" i="2" s="1"/>
  <c r="K174" i="2"/>
  <c r="J174" i="2" s="1"/>
  <c r="K461" i="2"/>
  <c r="J461" i="2" s="1"/>
  <c r="K128" i="2"/>
  <c r="J128" i="2" s="1"/>
  <c r="K9" i="2"/>
  <c r="J9" i="2" s="1"/>
  <c r="G20" i="3" l="1"/>
  <c r="G19" i="3" s="1"/>
  <c r="G18" i="3" s="1"/>
  <c r="G11" i="3" s="1"/>
  <c r="J48" i="3"/>
  <c r="J169" i="3"/>
  <c r="J134" i="3"/>
  <c r="J236" i="3"/>
  <c r="J182" i="3"/>
  <c r="J167" i="3"/>
  <c r="J157" i="3"/>
  <c r="J122" i="3"/>
  <c r="G128" i="3"/>
  <c r="G127" i="3" s="1"/>
  <c r="G126" i="3" s="1"/>
  <c r="G125" i="3" s="1"/>
  <c r="J44" i="3"/>
  <c r="J230" i="3"/>
  <c r="J130" i="3"/>
  <c r="J204" i="3"/>
  <c r="J124" i="3"/>
  <c r="J152" i="3"/>
  <c r="G152" i="3"/>
  <c r="G151" i="3" s="1"/>
  <c r="G61" i="3"/>
  <c r="J207" i="3"/>
  <c r="J150" i="3"/>
  <c r="J132" i="3"/>
  <c r="J97" i="3"/>
  <c r="J188" i="3"/>
  <c r="F128" i="5"/>
  <c r="I128" i="5" s="1"/>
  <c r="J179" i="3"/>
  <c r="J99" i="3"/>
  <c r="G163" i="3"/>
  <c r="J163" i="3" s="1"/>
  <c r="J164" i="3"/>
  <c r="F122" i="5"/>
  <c r="F164" i="4"/>
  <c r="I164" i="4" s="1"/>
  <c r="F99" i="4"/>
  <c r="I99" i="4" s="1"/>
  <c r="F73" i="5"/>
  <c r="F72" i="5" s="1"/>
  <c r="I72" i="5" s="1"/>
  <c r="I76" i="4"/>
  <c r="J16" i="3"/>
  <c r="J58" i="3"/>
  <c r="J199" i="3"/>
  <c r="I17" i="4"/>
  <c r="I14" i="5"/>
  <c r="J26" i="3"/>
  <c r="J77" i="3"/>
  <c r="F28" i="4"/>
  <c r="I28" i="4" s="1"/>
  <c r="I48" i="5"/>
  <c r="J214" i="3"/>
  <c r="J180" i="3"/>
  <c r="J181" i="3"/>
  <c r="I20" i="5"/>
  <c r="F98" i="4"/>
  <c r="I98" i="4" s="1"/>
  <c r="J98" i="3"/>
  <c r="I59" i="4"/>
  <c r="I16" i="5"/>
  <c r="F216" i="4"/>
  <c r="I216" i="4" s="1"/>
  <c r="J208" i="3"/>
  <c r="J209" i="3"/>
  <c r="I23" i="4"/>
  <c r="I200" i="4"/>
  <c r="B13" i="8"/>
  <c r="J101" i="3"/>
  <c r="I146" i="5"/>
  <c r="I78" i="4"/>
  <c r="I37" i="5"/>
  <c r="J22" i="3"/>
  <c r="I27" i="4"/>
  <c r="J89" i="3"/>
  <c r="J75" i="3"/>
  <c r="I46" i="5"/>
  <c r="F149" i="5"/>
  <c r="I149" i="5" s="1"/>
  <c r="F203" i="4"/>
  <c r="I203" i="4" s="1"/>
  <c r="F110" i="4"/>
  <c r="I110" i="4" s="1"/>
  <c r="I24" i="12"/>
  <c r="I21" i="12" s="1"/>
  <c r="I23" i="11"/>
  <c r="K46" i="11"/>
  <c r="J43" i="11"/>
  <c r="J38" i="11" s="1"/>
  <c r="J41" i="11"/>
  <c r="J44" i="12"/>
  <c r="K61" i="11"/>
  <c r="J58" i="11"/>
  <c r="J59" i="12"/>
  <c r="J56" i="12" s="1"/>
  <c r="I59" i="12"/>
  <c r="I56" i="12" s="1"/>
  <c r="I58" i="11"/>
  <c r="I43" i="11"/>
  <c r="I38" i="11" s="1"/>
  <c r="I41" i="11"/>
  <c r="I44" i="12"/>
  <c r="K26" i="11"/>
  <c r="J23" i="11"/>
  <c r="J24" i="12"/>
  <c r="J21" i="12" s="1"/>
  <c r="F56" i="5"/>
  <c r="I56" i="5" s="1"/>
  <c r="J151" i="3"/>
  <c r="F152" i="4"/>
  <c r="I152" i="4" s="1"/>
  <c r="F110" i="5"/>
  <c r="I110" i="5" s="1"/>
  <c r="F111" i="5"/>
  <c r="I111" i="5" s="1"/>
  <c r="F153" i="4"/>
  <c r="I153" i="4" s="1"/>
  <c r="J95" i="3"/>
  <c r="F31" i="4"/>
  <c r="I31" i="4" s="1"/>
  <c r="F168" i="4"/>
  <c r="I168" i="4" s="1"/>
  <c r="F124" i="5"/>
  <c r="I124" i="5" s="1"/>
  <c r="F137" i="4"/>
  <c r="I137" i="4" s="1"/>
  <c r="F82" i="5"/>
  <c r="I82" i="5" s="1"/>
  <c r="F24" i="5"/>
  <c r="I24" i="5" s="1"/>
  <c r="F209" i="4"/>
  <c r="I209" i="4" s="1"/>
  <c r="F26" i="4"/>
  <c r="I26" i="4" s="1"/>
  <c r="F178" i="4"/>
  <c r="I178" i="4" s="1"/>
  <c r="F123" i="4"/>
  <c r="I123" i="4" s="1"/>
  <c r="J221" i="3"/>
  <c r="F161" i="4"/>
  <c r="I161" i="4" s="1"/>
  <c r="J65" i="3"/>
  <c r="F176" i="4"/>
  <c r="I176" i="4" s="1"/>
  <c r="F141" i="5"/>
  <c r="I141" i="5" s="1"/>
  <c r="J186" i="3"/>
  <c r="F51" i="4"/>
  <c r="I51" i="4" s="1"/>
  <c r="F45" i="4"/>
  <c r="I45" i="4" s="1"/>
  <c r="F46" i="12"/>
  <c r="E46" i="12" s="1"/>
  <c r="E49" i="12"/>
  <c r="F60" i="5"/>
  <c r="I60" i="5" s="1"/>
  <c r="F206" i="4"/>
  <c r="I206" i="4" s="1"/>
  <c r="F47" i="4"/>
  <c r="I47" i="4" s="1"/>
  <c r="F96" i="4"/>
  <c r="I96" i="4" s="1"/>
  <c r="G58" i="5"/>
  <c r="I58" i="5" s="1"/>
  <c r="F43" i="4"/>
  <c r="I43" i="4" s="1"/>
  <c r="F208" i="4"/>
  <c r="F84" i="4"/>
  <c r="I84" i="4" s="1"/>
  <c r="F131" i="4"/>
  <c r="I131" i="4" s="1"/>
  <c r="F101" i="4"/>
  <c r="I101" i="4" s="1"/>
  <c r="F49" i="4"/>
  <c r="I49" i="4" s="1"/>
  <c r="F58" i="4"/>
  <c r="I58" i="4" s="1"/>
  <c r="F107" i="5"/>
  <c r="I107" i="5" s="1"/>
  <c r="F181" i="4"/>
  <c r="I181" i="4" s="1"/>
  <c r="F88" i="5"/>
  <c r="I88" i="5" s="1"/>
  <c r="F121" i="4"/>
  <c r="I121" i="4" s="1"/>
  <c r="J228" i="3"/>
  <c r="F166" i="4"/>
  <c r="I166" i="4" s="1"/>
  <c r="F222" i="4"/>
  <c r="I222" i="4" s="1"/>
  <c r="F62" i="5"/>
  <c r="I62" i="5" s="1"/>
  <c r="F126" i="5"/>
  <c r="I126" i="5" s="1"/>
  <c r="F155" i="5"/>
  <c r="I155" i="5" s="1"/>
  <c r="F119" i="5"/>
  <c r="I119" i="5" s="1"/>
  <c r="F84" i="5"/>
  <c r="I84" i="5" s="1"/>
  <c r="F114" i="4"/>
  <c r="I114" i="4" s="1"/>
  <c r="F70" i="5"/>
  <c r="I70" i="5" s="1"/>
  <c r="F26" i="5"/>
  <c r="I26" i="5" s="1"/>
  <c r="F229" i="4"/>
  <c r="I229" i="4" s="1"/>
  <c r="F90" i="5"/>
  <c r="I90" i="5" s="1"/>
  <c r="F136" i="5"/>
  <c r="I136" i="5" s="1"/>
  <c r="F92" i="5"/>
  <c r="I92" i="5" s="1"/>
  <c r="F34" i="5"/>
  <c r="I34" i="5" s="1"/>
  <c r="F94" i="5"/>
  <c r="I94" i="5" s="1"/>
  <c r="F129" i="4"/>
  <c r="I129" i="4" s="1"/>
  <c r="F235" i="4"/>
  <c r="I235" i="4" s="1"/>
  <c r="F98" i="5"/>
  <c r="I98" i="5" s="1"/>
  <c r="F64" i="5"/>
  <c r="I64" i="5" s="1"/>
  <c r="F159" i="5"/>
  <c r="I159" i="5" s="1"/>
  <c r="F157" i="5"/>
  <c r="I157" i="5" s="1"/>
  <c r="F135" i="4"/>
  <c r="I135" i="4" s="1"/>
  <c r="F32" i="5"/>
  <c r="I32" i="5" s="1"/>
  <c r="F28" i="5"/>
  <c r="I28" i="5" s="1"/>
  <c r="F149" i="4"/>
  <c r="I149" i="4" s="1"/>
  <c r="F75" i="5"/>
  <c r="I75" i="5" s="1"/>
  <c r="F86" i="5"/>
  <c r="I86" i="5" s="1"/>
  <c r="F30" i="5"/>
  <c r="I30" i="5" s="1"/>
  <c r="F69" i="4"/>
  <c r="I69" i="4" s="1"/>
  <c r="J120" i="3"/>
  <c r="F187" i="4"/>
  <c r="I187" i="4" s="1"/>
  <c r="F43" i="5"/>
  <c r="I43" i="5" s="1"/>
  <c r="F133" i="4"/>
  <c r="I133" i="4" s="1"/>
  <c r="F52" i="5"/>
  <c r="I52" i="5" s="1"/>
  <c r="J42" i="3"/>
  <c r="F134" i="5"/>
  <c r="I134" i="5" s="1"/>
  <c r="J83" i="3"/>
  <c r="J128" i="3"/>
  <c r="J518" i="2"/>
  <c r="K517" i="2"/>
  <c r="J517" i="2" s="1"/>
  <c r="J529" i="2"/>
  <c r="K528" i="2"/>
  <c r="J528" i="2" s="1"/>
  <c r="K541" i="2"/>
  <c r="J541" i="2" s="1"/>
  <c r="J542" i="2"/>
  <c r="K256" i="2"/>
  <c r="J256" i="2" s="1"/>
  <c r="J309" i="2"/>
  <c r="J193" i="2"/>
  <c r="K192" i="2"/>
  <c r="J192" i="2" s="1"/>
  <c r="F152" i="5"/>
  <c r="I152" i="5" s="1"/>
  <c r="F89" i="4"/>
  <c r="H82" i="4"/>
  <c r="G234" i="4"/>
  <c r="G89" i="4"/>
  <c r="G108" i="4"/>
  <c r="F240" i="4"/>
  <c r="I240" i="4" s="1"/>
  <c r="G41" i="4"/>
  <c r="M7" i="2"/>
  <c r="N7" i="2"/>
  <c r="G95" i="4"/>
  <c r="H94" i="4"/>
  <c r="H144" i="5"/>
  <c r="G119" i="4"/>
  <c r="H143" i="4"/>
  <c r="F36" i="4"/>
  <c r="I36" i="4" s="1"/>
  <c r="G143" i="4"/>
  <c r="H154" i="5"/>
  <c r="G154" i="5"/>
  <c r="H65" i="4"/>
  <c r="G128" i="4"/>
  <c r="H198" i="4"/>
  <c r="H215" i="4"/>
  <c r="F199" i="4"/>
  <c r="I199" i="4" s="1"/>
  <c r="J239" i="3"/>
  <c r="H109" i="4"/>
  <c r="H21" i="4"/>
  <c r="G208" i="4"/>
  <c r="H220" i="4"/>
  <c r="H89" i="4"/>
  <c r="G83" i="4"/>
  <c r="J35" i="3"/>
  <c r="G144" i="4"/>
  <c r="H233" i="4"/>
  <c r="G144" i="5"/>
  <c r="H68" i="5"/>
  <c r="F113" i="5"/>
  <c r="I113" i="5" s="1"/>
  <c r="F145" i="5"/>
  <c r="I145" i="5" s="1"/>
  <c r="F36" i="5"/>
  <c r="I36" i="5" s="1"/>
  <c r="G68" i="5"/>
  <c r="F19" i="5"/>
  <c r="I19" i="5" s="1"/>
  <c r="F75" i="4"/>
  <c r="I75" i="4" s="1"/>
  <c r="F16" i="4"/>
  <c r="I16" i="4" s="1"/>
  <c r="F77" i="4"/>
  <c r="I77" i="4" s="1"/>
  <c r="F45" i="5"/>
  <c r="I45" i="5" s="1"/>
  <c r="G56" i="11"/>
  <c r="G58" i="11"/>
  <c r="F13" i="5"/>
  <c r="I13" i="5" s="1"/>
  <c r="G21" i="12"/>
  <c r="G23" i="11"/>
  <c r="F47" i="5"/>
  <c r="I47" i="5" s="1"/>
  <c r="G63" i="11"/>
  <c r="G61" i="12"/>
  <c r="F155" i="4"/>
  <c r="I155" i="4" s="1"/>
  <c r="H39" i="5"/>
  <c r="J31" i="11" s="1"/>
  <c r="H80" i="5"/>
  <c r="G39" i="5"/>
  <c r="I31" i="11" s="1"/>
  <c r="G12" i="5"/>
  <c r="I21" i="11" s="1"/>
  <c r="I19" i="12" s="1"/>
  <c r="H119" i="4"/>
  <c r="H12" i="5"/>
  <c r="J21" i="11" s="1"/>
  <c r="G74" i="4"/>
  <c r="G80" i="5"/>
  <c r="F15" i="5"/>
  <c r="I15" i="5" s="1"/>
  <c r="G88" i="4"/>
  <c r="G214" i="4"/>
  <c r="H227" i="4"/>
  <c r="F22" i="4"/>
  <c r="I22" i="4" s="1"/>
  <c r="G64" i="4"/>
  <c r="G233" i="4"/>
  <c r="H108" i="4"/>
  <c r="H64" i="4"/>
  <c r="H214" i="4"/>
  <c r="G94" i="4"/>
  <c r="G127" i="4"/>
  <c r="G82" i="4"/>
  <c r="K8" i="2"/>
  <c r="J8" i="2" s="1"/>
  <c r="K140" i="2"/>
  <c r="J140" i="2" s="1"/>
  <c r="K460" i="2"/>
  <c r="J460" i="2" s="1"/>
  <c r="K127" i="2"/>
  <c r="J127" i="2" s="1"/>
  <c r="G144" i="3" l="1"/>
  <c r="G143" i="3" s="1"/>
  <c r="G142" i="3" s="1"/>
  <c r="G141" i="3" s="1"/>
  <c r="G116" i="3" s="1"/>
  <c r="G10" i="3" s="1"/>
  <c r="G249" i="3" s="1"/>
  <c r="F163" i="4"/>
  <c r="I163" i="4" s="1"/>
  <c r="I122" i="5"/>
  <c r="F121" i="5"/>
  <c r="I121" i="5" s="1"/>
  <c r="I73" i="5"/>
  <c r="J215" i="3"/>
  <c r="J74" i="3"/>
  <c r="J57" i="3"/>
  <c r="F215" i="4"/>
  <c r="I215" i="4" s="1"/>
  <c r="J198" i="3"/>
  <c r="I89" i="4"/>
  <c r="K21" i="11"/>
  <c r="K19" i="12" s="1"/>
  <c r="J19" i="12"/>
  <c r="F30" i="4"/>
  <c r="I30" i="4" s="1"/>
  <c r="J30" i="3"/>
  <c r="F88" i="4"/>
  <c r="J88" i="3"/>
  <c r="J108" i="3"/>
  <c r="J109" i="3"/>
  <c r="F180" i="4"/>
  <c r="I180" i="4" s="1"/>
  <c r="J233" i="3"/>
  <c r="J234" i="3"/>
  <c r="J15" i="3"/>
  <c r="J21" i="3"/>
  <c r="I208" i="4"/>
  <c r="F109" i="5"/>
  <c r="I109" i="5" s="1"/>
  <c r="J76" i="11"/>
  <c r="K76" i="11" s="1"/>
  <c r="I41" i="12"/>
  <c r="I36" i="12" s="1"/>
  <c r="I39" i="12"/>
  <c r="K23" i="11"/>
  <c r="K24" i="12"/>
  <c r="K21" i="12" s="1"/>
  <c r="K44" i="12"/>
  <c r="K43" i="11"/>
  <c r="K38" i="11" s="1"/>
  <c r="K41" i="11"/>
  <c r="K31" i="11"/>
  <c r="J29" i="12"/>
  <c r="J26" i="12" s="1"/>
  <c r="J28" i="11"/>
  <c r="J81" i="11"/>
  <c r="J41" i="12"/>
  <c r="J36" i="12" s="1"/>
  <c r="J39" i="12"/>
  <c r="I28" i="11"/>
  <c r="I29" i="12"/>
  <c r="I26" i="12" s="1"/>
  <c r="K58" i="11"/>
  <c r="K59" i="12"/>
  <c r="K56" i="12" s="1"/>
  <c r="G73" i="11"/>
  <c r="I76" i="11"/>
  <c r="I73" i="11" s="1"/>
  <c r="G78" i="11"/>
  <c r="I81" i="11"/>
  <c r="F151" i="4"/>
  <c r="I151" i="4" s="1"/>
  <c r="F81" i="5"/>
  <c r="F154" i="5"/>
  <c r="J227" i="3"/>
  <c r="J185" i="3"/>
  <c r="F186" i="4"/>
  <c r="I186" i="4" s="1"/>
  <c r="F65" i="4"/>
  <c r="I65" i="4" s="1"/>
  <c r="F228" i="4"/>
  <c r="I228" i="4" s="1"/>
  <c r="F140" i="5"/>
  <c r="I140" i="5" s="1"/>
  <c r="F214" i="4"/>
  <c r="I214" i="4" s="1"/>
  <c r="B14" i="8"/>
  <c r="B11" i="8" s="1"/>
  <c r="B10" i="8" s="1"/>
  <c r="B9" i="8" s="1"/>
  <c r="B8" i="8" s="1"/>
  <c r="G49" i="5"/>
  <c r="F42" i="4"/>
  <c r="I42" i="4" s="1"/>
  <c r="F234" i="4"/>
  <c r="I234" i="4" s="1"/>
  <c r="J220" i="3"/>
  <c r="F221" i="4"/>
  <c r="I221" i="4" s="1"/>
  <c r="F83" i="4"/>
  <c r="I83" i="4" s="1"/>
  <c r="F74" i="4"/>
  <c r="J56" i="3"/>
  <c r="F120" i="4"/>
  <c r="I120" i="4" s="1"/>
  <c r="F49" i="5"/>
  <c r="F69" i="5"/>
  <c r="J94" i="3"/>
  <c r="F95" i="4"/>
  <c r="I95" i="4" s="1"/>
  <c r="F198" i="4"/>
  <c r="J41" i="3"/>
  <c r="J82" i="3"/>
  <c r="J119" i="3"/>
  <c r="F109" i="4"/>
  <c r="I109" i="4" s="1"/>
  <c r="F128" i="4"/>
  <c r="I128" i="4" s="1"/>
  <c r="H81" i="4"/>
  <c r="G40" i="4"/>
  <c r="G227" i="4"/>
  <c r="H93" i="4"/>
  <c r="J213" i="3"/>
  <c r="G107" i="4"/>
  <c r="H88" i="4"/>
  <c r="H127" i="4"/>
  <c r="H20" i="4"/>
  <c r="H74" i="4"/>
  <c r="H197" i="4"/>
  <c r="G185" i="4"/>
  <c r="F239" i="4"/>
  <c r="I239" i="4" s="1"/>
  <c r="H185" i="4"/>
  <c r="H57" i="4"/>
  <c r="G21" i="4"/>
  <c r="J238" i="3"/>
  <c r="H143" i="5"/>
  <c r="H15" i="4"/>
  <c r="G76" i="12"/>
  <c r="F57" i="4"/>
  <c r="H87" i="4"/>
  <c r="J34" i="3"/>
  <c r="H41" i="4"/>
  <c r="F35" i="4"/>
  <c r="I35" i="4" s="1"/>
  <c r="G143" i="5"/>
  <c r="H219" i="4"/>
  <c r="G57" i="4"/>
  <c r="G220" i="4"/>
  <c r="G198" i="4"/>
  <c r="F39" i="5"/>
  <c r="F21" i="4"/>
  <c r="G71" i="11"/>
  <c r="G71" i="12"/>
  <c r="F144" i="5"/>
  <c r="I144" i="5" s="1"/>
  <c r="G53" i="11"/>
  <c r="G18" i="11"/>
  <c r="F23" i="5"/>
  <c r="I23" i="5" s="1"/>
  <c r="I64" i="12"/>
  <c r="I56" i="11"/>
  <c r="I63" i="11"/>
  <c r="I53" i="11" s="1"/>
  <c r="G43" i="11"/>
  <c r="G38" i="11" s="1"/>
  <c r="G41" i="11"/>
  <c r="J14" i="3"/>
  <c r="G28" i="11"/>
  <c r="G26" i="12"/>
  <c r="G56" i="12"/>
  <c r="G51" i="12" s="1"/>
  <c r="G54" i="12"/>
  <c r="F15" i="4"/>
  <c r="F12" i="5"/>
  <c r="I12" i="5" s="1"/>
  <c r="H11" i="5"/>
  <c r="G15" i="4"/>
  <c r="G20" i="4"/>
  <c r="H106" i="4"/>
  <c r="H107" i="4"/>
  <c r="G213" i="4"/>
  <c r="H226" i="4"/>
  <c r="G226" i="4"/>
  <c r="G231" i="4"/>
  <c r="G232" i="4"/>
  <c r="G56" i="4"/>
  <c r="H14" i="4"/>
  <c r="G126" i="4"/>
  <c r="H62" i="4"/>
  <c r="H63" i="4"/>
  <c r="H126" i="4"/>
  <c r="G81" i="4"/>
  <c r="G92" i="4"/>
  <c r="G93" i="4"/>
  <c r="G183" i="4"/>
  <c r="G184" i="4"/>
  <c r="H56" i="4"/>
  <c r="G62" i="4"/>
  <c r="G63" i="4"/>
  <c r="H73" i="4"/>
  <c r="G14" i="4"/>
  <c r="G218" i="4"/>
  <c r="G219" i="4"/>
  <c r="H183" i="4"/>
  <c r="H184" i="4"/>
  <c r="H213" i="4"/>
  <c r="G86" i="4"/>
  <c r="G87" i="4"/>
  <c r="K7" i="2"/>
  <c r="J7" i="2" s="1"/>
  <c r="J144" i="3" l="1"/>
  <c r="I15" i="4"/>
  <c r="F108" i="4"/>
  <c r="I108" i="4" s="1"/>
  <c r="G68" i="11"/>
  <c r="I198" i="4"/>
  <c r="J73" i="3"/>
  <c r="I74" i="4"/>
  <c r="I21" i="4"/>
  <c r="J107" i="3"/>
  <c r="J197" i="3"/>
  <c r="F127" i="4"/>
  <c r="I127" i="4" s="1"/>
  <c r="J127" i="3"/>
  <c r="J63" i="3"/>
  <c r="J64" i="3"/>
  <c r="F87" i="4"/>
  <c r="I87" i="4" s="1"/>
  <c r="J87" i="3"/>
  <c r="I88" i="4"/>
  <c r="H61" i="11"/>
  <c r="H59" i="12" s="1"/>
  <c r="I81" i="5"/>
  <c r="H36" i="11"/>
  <c r="H33" i="11" s="1"/>
  <c r="I49" i="5"/>
  <c r="H81" i="11"/>
  <c r="I154" i="5"/>
  <c r="I57" i="4"/>
  <c r="H46" i="11"/>
  <c r="H44" i="12" s="1"/>
  <c r="H39" i="12" s="1"/>
  <c r="I69" i="5"/>
  <c r="F233" i="4"/>
  <c r="I233" i="4" s="1"/>
  <c r="H31" i="11"/>
  <c r="H28" i="11" s="1"/>
  <c r="I39" i="5"/>
  <c r="J20" i="3"/>
  <c r="F232" i="4"/>
  <c r="F102" i="5"/>
  <c r="K81" i="11"/>
  <c r="J78" i="11"/>
  <c r="J79" i="12"/>
  <c r="J76" i="12" s="1"/>
  <c r="H26" i="11"/>
  <c r="G16" i="11"/>
  <c r="I36" i="11"/>
  <c r="K39" i="12"/>
  <c r="K41" i="12"/>
  <c r="K36" i="12" s="1"/>
  <c r="H76" i="11"/>
  <c r="H21" i="11"/>
  <c r="H19" i="12" s="1"/>
  <c r="K28" i="11"/>
  <c r="K29" i="12"/>
  <c r="K26" i="12" s="1"/>
  <c r="I78" i="11"/>
  <c r="I68" i="11" s="1"/>
  <c r="I79" i="12"/>
  <c r="I76" i="12" s="1"/>
  <c r="F144" i="4"/>
  <c r="I144" i="4" s="1"/>
  <c r="J143" i="3"/>
  <c r="J226" i="3"/>
  <c r="F227" i="4"/>
  <c r="I227" i="4" s="1"/>
  <c r="H142" i="4"/>
  <c r="H141" i="4"/>
  <c r="G142" i="4"/>
  <c r="G141" i="4"/>
  <c r="J55" i="3"/>
  <c r="G11" i="5"/>
  <c r="F185" i="4"/>
  <c r="I185" i="4" s="1"/>
  <c r="F64" i="4"/>
  <c r="I64" i="4" s="1"/>
  <c r="F197" i="4"/>
  <c r="F56" i="4"/>
  <c r="I56" i="4" s="1"/>
  <c r="J40" i="3"/>
  <c r="F220" i="4"/>
  <c r="I220" i="4" s="1"/>
  <c r="J219" i="3"/>
  <c r="F58" i="11"/>
  <c r="F82" i="4"/>
  <c r="I82" i="4" s="1"/>
  <c r="F73" i="4"/>
  <c r="F119" i="4"/>
  <c r="I119" i="4" s="1"/>
  <c r="F20" i="4"/>
  <c r="I20" i="4" s="1"/>
  <c r="F78" i="11"/>
  <c r="J126" i="3"/>
  <c r="F39" i="12"/>
  <c r="J93" i="3"/>
  <c r="G31" i="12"/>
  <c r="G33" i="11"/>
  <c r="G13" i="11" s="1"/>
  <c r="F143" i="5"/>
  <c r="I143" i="5" s="1"/>
  <c r="J33" i="11"/>
  <c r="J34" i="12"/>
  <c r="J31" i="12" s="1"/>
  <c r="H118" i="4"/>
  <c r="H117" i="4"/>
  <c r="G118" i="4"/>
  <c r="J81" i="3"/>
  <c r="F94" i="4"/>
  <c r="I94" i="4" s="1"/>
  <c r="F68" i="5"/>
  <c r="I68" i="5" s="1"/>
  <c r="F41" i="4"/>
  <c r="I41" i="4" s="1"/>
  <c r="J118" i="3"/>
  <c r="G39" i="4"/>
  <c r="H19" i="4"/>
  <c r="H92" i="4"/>
  <c r="J212" i="3"/>
  <c r="F213" i="4"/>
  <c r="I213" i="4" s="1"/>
  <c r="J237" i="3"/>
  <c r="F238" i="4"/>
  <c r="I238" i="4" s="1"/>
  <c r="G106" i="4"/>
  <c r="H39" i="4"/>
  <c r="H40" i="4"/>
  <c r="H196" i="4"/>
  <c r="H232" i="4"/>
  <c r="I74" i="12"/>
  <c r="I71" i="11"/>
  <c r="J74" i="12"/>
  <c r="J33" i="3"/>
  <c r="H231" i="4"/>
  <c r="G66" i="12"/>
  <c r="F73" i="11"/>
  <c r="H86" i="4"/>
  <c r="F34" i="4"/>
  <c r="I34" i="4" s="1"/>
  <c r="G197" i="4"/>
  <c r="J13" i="3"/>
  <c r="H218" i="4"/>
  <c r="G69" i="12"/>
  <c r="G11" i="11"/>
  <c r="G73" i="4"/>
  <c r="I18" i="11"/>
  <c r="G16" i="12"/>
  <c r="J56" i="11"/>
  <c r="J64" i="12"/>
  <c r="J63" i="11"/>
  <c r="J53" i="11" s="1"/>
  <c r="G41" i="12"/>
  <c r="G36" i="12" s="1"/>
  <c r="G39" i="12"/>
  <c r="I61" i="12"/>
  <c r="I51" i="12" s="1"/>
  <c r="I54" i="12"/>
  <c r="F14" i="4"/>
  <c r="I14" i="4" s="1"/>
  <c r="F11" i="5"/>
  <c r="H72" i="4"/>
  <c r="G125" i="4"/>
  <c r="G196" i="4"/>
  <c r="G10" i="5"/>
  <c r="G9" i="5" s="1"/>
  <c r="G13" i="4"/>
  <c r="G212" i="4"/>
  <c r="G211" i="4"/>
  <c r="G225" i="4"/>
  <c r="G224" i="4"/>
  <c r="G80" i="4"/>
  <c r="H55" i="4"/>
  <c r="H212" i="4"/>
  <c r="H10" i="5"/>
  <c r="H9" i="5" s="1"/>
  <c r="H13" i="4"/>
  <c r="G19" i="4"/>
  <c r="H125" i="4"/>
  <c r="G55" i="4"/>
  <c r="H225" i="4"/>
  <c r="H43" i="11" l="1"/>
  <c r="H38" i="11" s="1"/>
  <c r="H41" i="12"/>
  <c r="H36" i="12" s="1"/>
  <c r="H58" i="11"/>
  <c r="J19" i="3"/>
  <c r="H29" i="12"/>
  <c r="H26" i="12" s="1"/>
  <c r="J72" i="3"/>
  <c r="I232" i="4"/>
  <c r="G8" i="11"/>
  <c r="F63" i="4"/>
  <c r="I63" i="4" s="1"/>
  <c r="I11" i="5"/>
  <c r="I197" i="4"/>
  <c r="H34" i="12"/>
  <c r="H31" i="12" s="1"/>
  <c r="F107" i="4"/>
  <c r="I107" i="4" s="1"/>
  <c r="J106" i="3"/>
  <c r="H79" i="12"/>
  <c r="H76" i="12" s="1"/>
  <c r="H78" i="11"/>
  <c r="I73" i="4"/>
  <c r="F184" i="4"/>
  <c r="I184" i="4" s="1"/>
  <c r="J184" i="3"/>
  <c r="F86" i="4"/>
  <c r="I86" i="4" s="1"/>
  <c r="J86" i="3"/>
  <c r="J232" i="3"/>
  <c r="J62" i="3"/>
  <c r="H41" i="11"/>
  <c r="F196" i="4"/>
  <c r="I196" i="4" s="1"/>
  <c r="J196" i="3"/>
  <c r="H66" i="11"/>
  <c r="H56" i="11" s="1"/>
  <c r="I102" i="5"/>
  <c r="I69" i="12"/>
  <c r="I34" i="12"/>
  <c r="I31" i="12" s="1"/>
  <c r="I33" i="11"/>
  <c r="I13" i="11" s="1"/>
  <c r="I8" i="11" s="1"/>
  <c r="H73" i="11"/>
  <c r="H71" i="11"/>
  <c r="H74" i="12"/>
  <c r="H24" i="12"/>
  <c r="H21" i="12" s="1"/>
  <c r="H23" i="11"/>
  <c r="H16" i="11"/>
  <c r="H18" i="11"/>
  <c r="I16" i="11"/>
  <c r="I11" i="11" s="1"/>
  <c r="K78" i="11"/>
  <c r="K79" i="12"/>
  <c r="K76" i="12" s="1"/>
  <c r="H56" i="12"/>
  <c r="F143" i="4"/>
  <c r="I143" i="4" s="1"/>
  <c r="J142" i="3"/>
  <c r="J225" i="3"/>
  <c r="F226" i="4"/>
  <c r="I226" i="4" s="1"/>
  <c r="F68" i="11"/>
  <c r="E81" i="11"/>
  <c r="E78" i="11" s="1"/>
  <c r="F55" i="4"/>
  <c r="I55" i="4" s="1"/>
  <c r="J183" i="3"/>
  <c r="F80" i="5"/>
  <c r="I80" i="5" s="1"/>
  <c r="F43" i="11"/>
  <c r="F38" i="11" s="1"/>
  <c r="E59" i="12"/>
  <c r="F41" i="11"/>
  <c r="E44" i="12"/>
  <c r="E46" i="11"/>
  <c r="E41" i="11" s="1"/>
  <c r="E61" i="11"/>
  <c r="E58" i="11" s="1"/>
  <c r="F72" i="4"/>
  <c r="F126" i="4"/>
  <c r="I126" i="4" s="1"/>
  <c r="J125" i="3"/>
  <c r="F40" i="4"/>
  <c r="I40" i="4" s="1"/>
  <c r="E31" i="11"/>
  <c r="E28" i="11" s="1"/>
  <c r="J92" i="3"/>
  <c r="F76" i="12"/>
  <c r="F93" i="4"/>
  <c r="I93" i="4" s="1"/>
  <c r="F26" i="12"/>
  <c r="F19" i="4"/>
  <c r="I19" i="4" s="1"/>
  <c r="F212" i="4"/>
  <c r="I212" i="4" s="1"/>
  <c r="F219" i="4"/>
  <c r="I219" i="4" s="1"/>
  <c r="G14" i="12"/>
  <c r="G9" i="12" s="1"/>
  <c r="J80" i="3"/>
  <c r="G11" i="12"/>
  <c r="G6" i="12" s="1"/>
  <c r="F28" i="11"/>
  <c r="J39" i="3"/>
  <c r="F41" i="12"/>
  <c r="F36" i="12" s="1"/>
  <c r="E36" i="12" s="1"/>
  <c r="K33" i="11"/>
  <c r="K34" i="12"/>
  <c r="K31" i="12" s="1"/>
  <c r="E36" i="11"/>
  <c r="E33" i="11" s="1"/>
  <c r="H116" i="4"/>
  <c r="F118" i="4"/>
  <c r="I118" i="4" s="1"/>
  <c r="J117" i="3"/>
  <c r="G116" i="4"/>
  <c r="G117" i="4"/>
  <c r="F81" i="4"/>
  <c r="I81" i="4" s="1"/>
  <c r="F33" i="11"/>
  <c r="G79" i="4"/>
  <c r="H80" i="4"/>
  <c r="H18" i="4"/>
  <c r="H224" i="4"/>
  <c r="J73" i="11"/>
  <c r="J68" i="11" s="1"/>
  <c r="J71" i="11"/>
  <c r="J12" i="3"/>
  <c r="F13" i="4"/>
  <c r="I13" i="4" s="1"/>
  <c r="F237" i="4"/>
  <c r="I237" i="4" s="1"/>
  <c r="K73" i="11"/>
  <c r="I71" i="12"/>
  <c r="I66" i="12" s="1"/>
  <c r="H211" i="4"/>
  <c r="F33" i="4"/>
  <c r="I33" i="4" s="1"/>
  <c r="G71" i="4"/>
  <c r="G72" i="4"/>
  <c r="F71" i="12"/>
  <c r="F71" i="11"/>
  <c r="H79" i="4"/>
  <c r="J54" i="12"/>
  <c r="J61" i="12"/>
  <c r="J51" i="12" s="1"/>
  <c r="F23" i="11"/>
  <c r="E26" i="11"/>
  <c r="E23" i="11" s="1"/>
  <c r="J18" i="11"/>
  <c r="J13" i="11" s="1"/>
  <c r="J16" i="11"/>
  <c r="K64" i="12"/>
  <c r="K63" i="11"/>
  <c r="K53" i="11" s="1"/>
  <c r="K56" i="11"/>
  <c r="J69" i="12"/>
  <c r="J71" i="12"/>
  <c r="J66" i="12" s="1"/>
  <c r="E39" i="12"/>
  <c r="F18" i="11"/>
  <c r="F16" i="11"/>
  <c r="I16" i="12"/>
  <c r="H61" i="4"/>
  <c r="H71" i="4"/>
  <c r="H12" i="4"/>
  <c r="G53" i="4"/>
  <c r="G54" i="4"/>
  <c r="G12" i="4"/>
  <c r="G194" i="4"/>
  <c r="G195" i="4"/>
  <c r="H53" i="4"/>
  <c r="H54" i="4"/>
  <c r="G18" i="4"/>
  <c r="K68" i="11" l="1"/>
  <c r="E26" i="12"/>
  <c r="E29" i="12"/>
  <c r="J18" i="3"/>
  <c r="J71" i="3"/>
  <c r="F62" i="4"/>
  <c r="I62" i="4" s="1"/>
  <c r="F106" i="4"/>
  <c r="I106" i="4" s="1"/>
  <c r="J53" i="3"/>
  <c r="J54" i="3"/>
  <c r="H64" i="12"/>
  <c r="H61" i="12" s="1"/>
  <c r="H51" i="12" s="1"/>
  <c r="H63" i="11"/>
  <c r="H53" i="11" s="1"/>
  <c r="J211" i="3"/>
  <c r="J218" i="3"/>
  <c r="J231" i="3"/>
  <c r="F231" i="4"/>
  <c r="I231" i="4" s="1"/>
  <c r="H68" i="11"/>
  <c r="F194" i="4"/>
  <c r="J195" i="3"/>
  <c r="I72" i="4"/>
  <c r="H69" i="12"/>
  <c r="H71" i="12"/>
  <c r="H66" i="12" s="1"/>
  <c r="E76" i="12"/>
  <c r="I14" i="12"/>
  <c r="I9" i="12" s="1"/>
  <c r="H11" i="11"/>
  <c r="H16" i="12"/>
  <c r="H11" i="12" s="1"/>
  <c r="H14" i="12"/>
  <c r="I11" i="12"/>
  <c r="I6" i="12" s="1"/>
  <c r="H13" i="11"/>
  <c r="J141" i="3"/>
  <c r="F142" i="4"/>
  <c r="I142" i="4" s="1"/>
  <c r="F225" i="4"/>
  <c r="I225" i="4" s="1"/>
  <c r="J224" i="3"/>
  <c r="F117" i="4"/>
  <c r="I117" i="4" s="1"/>
  <c r="F195" i="4"/>
  <c r="E43" i="11"/>
  <c r="E38" i="11" s="1"/>
  <c r="F54" i="4"/>
  <c r="I54" i="4" s="1"/>
  <c r="F183" i="4"/>
  <c r="I183" i="4" s="1"/>
  <c r="J79" i="3"/>
  <c r="F10" i="5"/>
  <c r="I10" i="5" s="1"/>
  <c r="F56" i="11"/>
  <c r="F11" i="11" s="1"/>
  <c r="F63" i="11"/>
  <c r="F53" i="11" s="1"/>
  <c r="E41" i="12"/>
  <c r="E66" i="11"/>
  <c r="E63" i="11" s="1"/>
  <c r="E53" i="11" s="1"/>
  <c r="F56" i="12"/>
  <c r="E56" i="12" s="1"/>
  <c r="F218" i="4"/>
  <c r="I218" i="4" s="1"/>
  <c r="F71" i="4"/>
  <c r="I71" i="4" s="1"/>
  <c r="F80" i="4"/>
  <c r="I80" i="4" s="1"/>
  <c r="F39" i="4"/>
  <c r="I39" i="4" s="1"/>
  <c r="E79" i="12"/>
  <c r="F92" i="4"/>
  <c r="I92" i="4" s="1"/>
  <c r="F125" i="4"/>
  <c r="I125" i="4" s="1"/>
  <c r="E34" i="12"/>
  <c r="K74" i="12"/>
  <c r="E74" i="12" s="1"/>
  <c r="F31" i="12"/>
  <c r="E31" i="12" s="1"/>
  <c r="H11" i="4"/>
  <c r="F12" i="4"/>
  <c r="I12" i="4" s="1"/>
  <c r="E76" i="11"/>
  <c r="E73" i="11" s="1"/>
  <c r="E68" i="11" s="1"/>
  <c r="K71" i="11"/>
  <c r="J8" i="11"/>
  <c r="J11" i="11"/>
  <c r="H194" i="4"/>
  <c r="H195" i="4"/>
  <c r="G61" i="4"/>
  <c r="F18" i="4"/>
  <c r="I18" i="4" s="1"/>
  <c r="F69" i="12"/>
  <c r="F13" i="11"/>
  <c r="E24" i="12"/>
  <c r="F21" i="12"/>
  <c r="E21" i="12" s="1"/>
  <c r="E21" i="11"/>
  <c r="E19" i="12"/>
  <c r="K18" i="11"/>
  <c r="K13" i="11" s="1"/>
  <c r="K16" i="11"/>
  <c r="F66" i="12"/>
  <c r="K54" i="12"/>
  <c r="K61" i="12"/>
  <c r="J16" i="12"/>
  <c r="J11" i="12" s="1"/>
  <c r="J6" i="12" s="1"/>
  <c r="J14" i="12"/>
  <c r="J9" i="12" s="1"/>
  <c r="F16" i="12"/>
  <c r="F14" i="12"/>
  <c r="G11" i="4"/>
  <c r="K8" i="11" l="1"/>
  <c r="F211" i="4"/>
  <c r="I211" i="4" s="1"/>
  <c r="I195" i="4"/>
  <c r="J11" i="3"/>
  <c r="H54" i="12"/>
  <c r="H9" i="12" s="1"/>
  <c r="J61" i="3"/>
  <c r="F53" i="4"/>
  <c r="I53" i="4" s="1"/>
  <c r="J194" i="3"/>
  <c r="H8" i="11"/>
  <c r="I194" i="4"/>
  <c r="H6" i="12"/>
  <c r="J116" i="3"/>
  <c r="F141" i="4"/>
  <c r="I141" i="4" s="1"/>
  <c r="F224" i="4"/>
  <c r="I224" i="4" s="1"/>
  <c r="F8" i="11"/>
  <c r="F9" i="5"/>
  <c r="I9" i="5" s="1"/>
  <c r="F79" i="4"/>
  <c r="I79" i="4" s="1"/>
  <c r="E56" i="11"/>
  <c r="F61" i="12"/>
  <c r="F51" i="12" s="1"/>
  <c r="F54" i="12"/>
  <c r="F9" i="12" s="1"/>
  <c r="E64" i="12"/>
  <c r="F61" i="4"/>
  <c r="I61" i="4" s="1"/>
  <c r="F11" i="4"/>
  <c r="I11" i="4" s="1"/>
  <c r="K69" i="12"/>
  <c r="E69" i="12" s="1"/>
  <c r="K71" i="12"/>
  <c r="K66" i="12" s="1"/>
  <c r="E66" i="12" s="1"/>
  <c r="E71" i="11"/>
  <c r="K11" i="11"/>
  <c r="F30" i="6"/>
  <c r="F29" i="6" s="1"/>
  <c r="F28" i="6" s="1"/>
  <c r="F23" i="6" s="1"/>
  <c r="F9" i="6" s="1"/>
  <c r="E30" i="6"/>
  <c r="E29" i="6" s="1"/>
  <c r="E28" i="6" s="1"/>
  <c r="E23" i="6" s="1"/>
  <c r="E9" i="6" s="1"/>
  <c r="F11" i="12"/>
  <c r="E16" i="11"/>
  <c r="E18" i="11"/>
  <c r="E13" i="11" s="1"/>
  <c r="E8" i="11" s="1"/>
  <c r="K51" i="12"/>
  <c r="K16" i="12"/>
  <c r="K11" i="12" s="1"/>
  <c r="K14" i="12"/>
  <c r="E14" i="12" s="1"/>
  <c r="D31" i="6" l="1"/>
  <c r="D30" i="6" s="1"/>
  <c r="G30" i="6" s="1"/>
  <c r="F116" i="4"/>
  <c r="I116" i="4" s="1"/>
  <c r="E54" i="12"/>
  <c r="E61" i="12"/>
  <c r="E51" i="12"/>
  <c r="E71" i="12"/>
  <c r="E11" i="11"/>
  <c r="H10" i="4"/>
  <c r="H166" i="5"/>
  <c r="G249" i="4"/>
  <c r="G10" i="4"/>
  <c r="K9" i="12"/>
  <c r="E9" i="12" s="1"/>
  <c r="E11" i="12"/>
  <c r="F6" i="12"/>
  <c r="K6" i="12"/>
  <c r="E16" i="12"/>
  <c r="G31" i="6" l="1"/>
  <c r="D29" i="6"/>
  <c r="D28" i="6" s="1"/>
  <c r="F10" i="4"/>
  <c r="I10" i="4" s="1"/>
  <c r="J10" i="3"/>
  <c r="H249" i="4"/>
  <c r="G166" i="5"/>
  <c r="E6" i="12"/>
  <c r="F249" i="4" l="1"/>
  <c r="I249" i="4" s="1"/>
  <c r="J249" i="3"/>
  <c r="G29" i="6"/>
  <c r="F166" i="5"/>
  <c r="I166" i="5" s="1"/>
  <c r="D23" i="6"/>
  <c r="G28" i="6"/>
  <c r="G23" i="6" l="1"/>
  <c r="D9" i="6"/>
  <c r="G9" i="6" s="1"/>
</calcChain>
</file>

<file path=xl/sharedStrings.xml><?xml version="1.0" encoding="utf-8"?>
<sst xmlns="http://schemas.openxmlformats.org/spreadsheetml/2006/main" count="6699" uniqueCount="950">
  <si>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</si>
  <si>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</si>
  <si>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</si>
  <si>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</si>
  <si>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</si>
  <si>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</si>
  <si>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</si>
  <si>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</si>
  <si>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</si>
  <si>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</si>
  <si>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</si>
  <si>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</si>
  <si>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</si>
  <si>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</si>
  <si>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</si>
  <si>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</si>
  <si>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</si>
  <si>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</si>
  <si>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</si>
  <si>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</si>
  <si>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</si>
  <si>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</si>
  <si>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</si>
  <si>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</si>
  <si>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</si>
  <si>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</si>
  <si>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</si>
  <si>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</si>
  <si>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</si>
  <si>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</si>
  <si>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</si>
  <si>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</si>
  <si>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</si>
  <si>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</si>
  <si>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</si>
  <si>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</si>
  <si>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</si>
  <si>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</si>
  <si>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</si>
  <si>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</si>
  <si>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</si>
  <si>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</si>
  <si>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</si>
  <si>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</si>
  <si>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</si>
  <si>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</si>
  <si>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</si>
  <si>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</si>
  <si>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</si>
  <si>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</si>
  <si>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</si>
  <si>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</si>
  <si>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</si>
  <si>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</si>
  <si>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</si>
  <si>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</si>
  <si>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</si>
  <si>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</si>
  <si>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</si>
  <si>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</si>
  <si>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</si>
  <si>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</si>
  <si>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</si>
  <si>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</si>
  <si>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</si>
  <si>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</si>
  <si>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</si>
  <si>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</si>
  <si>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</si>
  <si>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</si>
  <si>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</si>
  <si>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</si>
  <si>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</si>
  <si>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</si>
  <si>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</si>
  <si>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</si>
  <si>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</si>
  <si>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</si>
  <si>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</si>
  <si>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</si>
  <si>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</si>
  <si>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</si>
  <si>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</si>
  <si>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</si>
  <si>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</si>
  <si>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</si>
  <si>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</si>
  <si>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</si>
  <si>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</si>
  <si>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</si>
  <si>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</si>
  <si>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</si>
  <si>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</si>
  <si>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</si>
  <si>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</si>
  <si>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</si>
  <si>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</si>
  <si>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</si>
  <si>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</si>
  <si>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</si>
  <si>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</si>
  <si>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</si>
  <si>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</si>
  <si>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</si>
  <si>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</si>
  <si>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</si>
  <si>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</si>
  <si>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</si>
  <si>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</si>
  <si>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</si>
  <si>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</si>
  <si>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</si>
  <si>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</si>
  <si>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</si>
  <si>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</si>
  <si>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</si>
  <si>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</si>
  <si>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</si>
  <si>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</si>
  <si>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</si>
  <si>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</si>
  <si>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</si>
  <si>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</si>
  <si>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</si>
  <si>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</si>
  <si>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</si>
  <si>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</si>
  <si>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</si>
  <si>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</si>
  <si>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</si>
  <si>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</si>
  <si>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</si>
  <si>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</si>
  <si>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</si>
  <si>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</si>
  <si>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</si>
  <si>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</si>
  <si>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</si>
  <si>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</si>
  <si>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</si>
  <si>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</si>
  <si>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</si>
  <si>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</si>
  <si>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</si>
  <si>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</si>
  <si>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</si>
  <si>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</si>
  <si>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</si>
  <si>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</si>
  <si>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</si>
  <si>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</si>
  <si>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</si>
  <si>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</si>
  <si>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</si>
  <si>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</si>
  <si>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</si>
  <si>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</si>
  <si>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</si>
  <si>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</si>
  <si>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</si>
  <si>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</si>
  <si>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</si>
  <si>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</si>
  <si>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</si>
  <si>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</si>
  <si>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</si>
  <si>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</si>
  <si>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</si>
  <si>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</si>
  <si>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</si>
  <si>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</si>
  <si>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</si>
  <si>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</si>
  <si>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</si>
  <si>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</si>
  <si>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</si>
  <si>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</si>
  <si>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</si>
  <si>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</si>
  <si>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</si>
  <si>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</si>
  <si>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</si>
  <si>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</si>
  <si>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</si>
  <si>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</si>
  <si>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</si>
  <si>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</si>
  <si>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</si>
  <si>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</si>
  <si>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</si>
  <si>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</si>
  <si>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</si>
  <si>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</si>
  <si>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</si>
  <si>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</si>
  <si>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</si>
  <si>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</si>
  <si>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</si>
  <si>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</si>
  <si>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</si>
  <si>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</si>
  <si>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</si>
  <si>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</si>
  <si>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</si>
  <si>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</si>
  <si>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</si>
  <si>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</si>
  <si>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</si>
  <si>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</si>
  <si>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</si>
  <si>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</si>
  <si>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</si>
  <si>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</si>
  <si>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</si>
  <si>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</si>
  <si>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</si>
  <si>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</si>
  <si>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</si>
  <si>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</si>
  <si>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</si>
  <si>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</si>
  <si>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</si>
  <si>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</si>
  <si>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</si>
  <si>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</si>
  <si>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</si>
  <si>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</si>
  <si>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</si>
  <si>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</si>
  <si>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</si>
  <si>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</si>
  <si>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</si>
  <si>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</si>
  <si>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</si>
  <si>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</si>
  <si>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</si>
  <si>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</si>
  <si>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</si>
  <si>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</si>
  <si>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</si>
  <si>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</si>
  <si>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</si>
  <si>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</si>
  <si>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</si>
  <si>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</si>
  <si>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</si>
  <si>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</si>
  <si>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</si>
  <si>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</si>
  <si>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</si>
  <si>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</si>
  <si>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</si>
  <si>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</si>
  <si>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</si>
  <si>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</si>
  <si>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</si>
  <si>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</si>
  <si>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</si>
  <si>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</si>
  <si>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</si>
  <si>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</si>
  <si>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</si>
  <si>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</si>
  <si>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</si>
  <si>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</si>
  <si>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</si>
  <si>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</si>
  <si>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</si>
  <si>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</si>
  <si>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</si>
  <si>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</si>
  <si>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</si>
  <si>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</si>
  <si>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</si>
  <si>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</si>
  <si>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</si>
  <si>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</si>
  <si>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</si>
  <si>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</si>
  <si>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</si>
  <si>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</si>
  <si>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</si>
  <si>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</si>
  <si>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</si>
  <si>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</si>
  <si>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</si>
  <si>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</si>
  <si>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</si>
  <si>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</si>
  <si>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</si>
  <si>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</si>
  <si>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</si>
  <si>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</si>
  <si>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</si>
  <si>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</si>
  <si>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</si>
  <si>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</si>
  <si>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</si>
  <si>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</si>
  <si>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</si>
  <si>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</si>
  <si>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</si>
  <si>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</si>
  <si>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</si>
  <si>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</si>
  <si>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</si>
  <si>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</si>
  <si>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</si>
  <si>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</si>
  <si>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</si>
  <si>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</si>
  <si>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</si>
  <si>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</si>
  <si>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</si>
  <si>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</si>
  <si>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</si>
  <si>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</si>
  <si>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</si>
  <si>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</si>
  <si>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</si>
  <si>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</si>
  <si>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</si>
  <si>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</si>
  <si>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</si>
  <si>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</si>
  <si>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</si>
  <si>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</si>
  <si>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</si>
  <si>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</si>
  <si>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</si>
  <si>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</si>
  <si>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</si>
  <si>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</si>
  <si>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</si>
  <si>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</si>
  <si>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</si>
  <si>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</si>
  <si>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</si>
  <si>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</si>
  <si>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</si>
  <si>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</si>
  <si>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</si>
  <si>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</si>
  <si>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</si>
  <si>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</si>
  <si>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</si>
  <si>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</si>
  <si>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</si>
  <si>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</si>
  <si>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</si>
  <si>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</si>
  <si>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</si>
  <si>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</si>
  <si>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</si>
  <si>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</si>
  <si>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</si>
  <si>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</si>
  <si>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</si>
  <si>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</si>
  <si>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</si>
  <si>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</si>
  <si>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</si>
  <si>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</si>
  <si>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</si>
  <si>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</si>
  <si>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</si>
  <si>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</si>
  <si>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</si>
  <si>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</si>
  <si>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</si>
  <si>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</si>
  <si>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</si>
  <si>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</si>
  <si>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</si>
  <si>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</si>
  <si>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</si>
  <si>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</si>
  <si>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</si>
  <si>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</si>
  <si>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</si>
  <si>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</si>
  <si>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</si>
  <si>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</si>
  <si>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</si>
  <si>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</si>
  <si>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</si>
  <si>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</si>
  <si>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</si>
  <si>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</si>
  <si>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</si>
  <si>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</si>
  <si>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</si>
  <si>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</si>
  <si>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</si>
  <si>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</si>
  <si>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</si>
  <si>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</si>
  <si>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</si>
  <si>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</si>
  <si>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</si>
  <si>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</si>
  <si>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</si>
  <si>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</si>
  <si>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</si>
  <si>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</si>
  <si>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</si>
  <si>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</si>
  <si>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</si>
  <si>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</si>
  <si>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</si>
  <si>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</si>
  <si>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</si>
  <si>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</si>
  <si>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</si>
  <si>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</si>
  <si>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</si>
  <si>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</si>
  <si>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</si>
  <si>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</si>
  <si>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</si>
  <si>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</si>
  <si>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</si>
  <si>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</si>
  <si>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</si>
  <si>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</si>
  <si>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</si>
  <si>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</si>
  <si>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</si>
  <si>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</si>
  <si>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</si>
  <si>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</si>
  <si>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</si>
  <si>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</si>
  <si>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</si>
  <si>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</si>
  <si>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</si>
  <si>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</si>
  <si>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</si>
  <si>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</si>
  <si>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</si>
  <si>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</si>
  <si>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</si>
  <si>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</si>
  <si>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</si>
  <si>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</si>
  <si>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</si>
  <si>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</si>
  <si>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</si>
  <si>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</si>
  <si>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</si>
  <si>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</si>
  <si>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</si>
  <si>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</si>
  <si>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</si>
  <si>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</si>
  <si>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</si>
  <si>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</si>
  <si>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</si>
  <si>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</si>
  <si>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</si>
  <si>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</si>
  <si>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</si>
  <si>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</si>
  <si>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</si>
  <si>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</si>
  <si>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</si>
  <si>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</si>
  <si>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</si>
  <si>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</si>
  <si>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</si>
  <si>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</si>
  <si>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</si>
  <si>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</si>
  <si>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</si>
  <si>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</si>
  <si>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</si>
  <si>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</si>
  <si>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</si>
  <si>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</si>
  <si>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</si>
  <si>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</si>
  <si>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</si>
  <si>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</si>
  <si>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</si>
  <si>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</si>
  <si>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</si>
  <si>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</si>
  <si>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</si>
  <si>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</si>
  <si>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</si>
  <si>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</si>
  <si>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</si>
  <si>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</si>
  <si>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</si>
  <si>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</si>
  <si>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</si>
  <si>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</si>
  <si>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</si>
  <si>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</si>
  <si>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</si>
  <si>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</si>
  <si>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</si>
  <si>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</si>
  <si>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</si>
  <si>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</si>
  <si>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</si>
  <si>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</si>
  <si>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</si>
  <si>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</si>
  <si>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</si>
  <si>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</si>
  <si>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</si>
  <si>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</si>
  <si>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</si>
  <si>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</si>
  <si>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</si>
  <si>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</si>
  <si>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</si>
  <si>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</si>
  <si>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</si>
  <si>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</si>
  <si>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</si>
  <si>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</si>
  <si>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</si>
  <si>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</si>
  <si>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</si>
  <si>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</si>
  <si>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</si>
  <si>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</si>
  <si>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</si>
  <si>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</si>
  <si>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</si>
  <si>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</si>
  <si>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</si>
  <si>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</si>
  <si>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</si>
  <si>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</si>
  <si>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</si>
  <si>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</si>
  <si>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</si>
  <si>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</si>
  <si>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</si>
  <si>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</si>
  <si>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</si>
  <si>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</si>
  <si>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</si>
  <si>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</si>
  <si>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</si>
  <si>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</si>
  <si>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</si>
  <si>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</si>
  <si>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</si>
  <si>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</si>
  <si>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</si>
  <si>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</si>
  <si>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</si>
  <si>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</si>
  <si>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</si>
  <si>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</si>
  <si>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</si>
  <si>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</si>
  <si>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</si>
  <si>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</si>
  <si>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</si>
  <si>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</si>
  <si>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</si>
  <si>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</si>
  <si>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</si>
  <si>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</si>
  <si>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</si>
  <si>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</si>
  <si>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</si>
  <si>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</si>
  <si>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</si>
  <si>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</si>
  <si>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</si>
  <si>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</si>
  <si>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</si>
  <si>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</si>
  <si>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</si>
  <si>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</si>
  <si>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</si>
  <si>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</si>
  <si>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</si>
  <si>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</si>
  <si>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</si>
  <si>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</si>
  <si>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</si>
  <si>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</si>
  <si>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</si>
  <si>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</si>
  <si>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</si>
  <si>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</si>
  <si>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</si>
  <si>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</si>
  <si>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</si>
  <si>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</si>
  <si>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</si>
  <si>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</si>
  <si>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</si>
  <si>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</si>
  <si>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</si>
  <si>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</si>
  <si>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</si>
  <si>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</si>
  <si>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</si>
  <si>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</si>
  <si>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</si>
  <si>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</si>
  <si>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</si>
  <si>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</si>
  <si>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</si>
  <si>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</si>
  <si>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</si>
  <si>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</si>
  <si>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</si>
  <si>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</si>
  <si>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</si>
  <si>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</si>
  <si>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</si>
  <si>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</si>
  <si>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</si>
  <si>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</si>
  <si>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</si>
  <si>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</si>
  <si>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</si>
  <si>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</si>
  <si>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</si>
  <si>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</si>
  <si>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</si>
  <si>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</si>
  <si>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</si>
  <si>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</si>
  <si>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</si>
  <si>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</si>
  <si>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</si>
  <si>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</si>
  <si>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</si>
  <si>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</si>
  <si>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</si>
  <si>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</si>
  <si>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</si>
  <si>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</si>
  <si>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</si>
  <si>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</si>
  <si>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</si>
  <si>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</si>
  <si>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</si>
  <si>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</si>
  <si>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</si>
  <si>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</si>
  <si>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</si>
  <si>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</si>
  <si>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</si>
  <si>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</si>
  <si>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</si>
  <si>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</si>
  <si>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</si>
  <si>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</si>
  <si>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</si>
  <si>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</si>
  <si>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</si>
  <si>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</si>
  <si>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</si>
  <si>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</si>
  <si>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</si>
  <si>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</si>
  <si>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</si>
  <si>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</si>
  <si>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</si>
  <si>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</si>
  <si>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</si>
  <si>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</si>
  <si>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</si>
  <si>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</si>
  <si>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</si>
  <si>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</si>
  <si>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</si>
  <si>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</si>
  <si>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</si>
  <si>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</si>
  <si>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</si>
  <si>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</si>
  <si>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</si>
  <si>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</si>
  <si>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</si>
  <si>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</si>
  <si>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</si>
  <si>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</si>
  <si>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</si>
  <si>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</si>
  <si>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</si>
  <si>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</si>
  <si>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</si>
  <si>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</si>
  <si>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</si>
  <si>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</si>
  <si>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</si>
  <si>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</si>
  <si>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</si>
  <si>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</si>
  <si>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</si>
  <si>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</si>
  <si>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</si>
  <si>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</si>
  <si>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</si>
  <si>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</si>
  <si>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</si>
  <si>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</si>
  <si>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</si>
  <si>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</si>
  <si>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</si>
  <si>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</si>
  <si>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</si>
  <si>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</si>
  <si>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</si>
  <si>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</si>
  <si>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</si>
  <si>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</si>
  <si>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</si>
  <si>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</si>
  <si>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</si>
  <si>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</si>
  <si>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</si>
  <si>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</si>
  <si>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</si>
  <si>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</si>
  <si>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</si>
  <si>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</si>
  <si>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</si>
  <si>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</si>
  <si>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</si>
  <si>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</si>
  <si>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</si>
  <si>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</si>
  <si>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</si>
  <si>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</si>
  <si>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</si>
  <si>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</si>
  <si>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</si>
  <si>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</si>
  <si>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</si>
  <si>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</si>
  <si>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</si>
  <si>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</si>
  <si>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</si>
  <si>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</si>
  <si>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</si>
  <si>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</si>
  <si>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</si>
  <si>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</si>
  <si>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</si>
  <si>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</si>
  <si>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</si>
  <si>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</si>
  <si>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</si>
  <si>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</si>
  <si>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</si>
  <si>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</si>
  <si>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</si>
  <si>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</si>
  <si>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</si>
  <si>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</si>
  <si>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</si>
  <si>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</si>
  <si>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</si>
  <si>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</si>
  <si>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</si>
  <si>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</si>
  <si>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</si>
  <si>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</si>
  <si>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</si>
  <si>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</si>
  <si>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</si>
  <si>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</si>
  <si>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</si>
  <si>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</si>
  <si>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</si>
  <si>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</si>
  <si>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</si>
  <si>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</si>
  <si>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</si>
  <si>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</si>
  <si>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</si>
  <si>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</si>
  <si>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</si>
  <si>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</si>
  <si>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</si>
  <si>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</si>
  <si>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</si>
  <si>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</si>
  <si>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</si>
  <si>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</si>
  <si>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</si>
  <si>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</si>
  <si>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</si>
  <si>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</si>
  <si>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</si>
  <si>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</si>
  <si>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</si>
  <si>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</si>
  <si>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</si>
  <si>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</si>
  <si>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</si>
  <si>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</si>
  <si>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</si>
  <si>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</si>
  <si>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</si>
  <si>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</si>
  <si>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</si>
  <si>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</si>
  <si>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</si>
  <si>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</si>
  <si>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</si>
  <si>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</si>
  <si>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</si>
  <si>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</si>
  <si>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</si>
  <si>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</si>
  <si>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</si>
  <si>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</si>
  <si>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</si>
  <si>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</si>
  <si>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</si>
  <si>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</si>
  <si>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</si>
  <si>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</si>
  <si>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</si>
  <si>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</si>
  <si>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</si>
  <si>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</si>
  <si>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</si>
  <si>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</si>
  <si>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</si>
  <si>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</si>
  <si>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</si>
  <si>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</si>
  <si>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</si>
  <si>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</si>
  <si>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</si>
  <si>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</si>
  <si>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</si>
  <si>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</si>
  <si>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</si>
  <si>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</si>
  <si>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</si>
  <si>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</si>
  <si>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</si>
  <si>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</si>
  <si>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</si>
  <si>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</si>
  <si>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</si>
  <si>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</si>
  <si>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</si>
  <si>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</si>
  <si>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</si>
  <si>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</si>
  <si>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</si>
  <si>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</si>
  <si>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</si>
  <si>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</si>
  <si>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</si>
  <si>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</si>
  <si>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</si>
  <si>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</si>
  <si>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</si>
  <si>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</si>
  <si>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</si>
  <si>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</si>
  <si>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</si>
  <si>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</si>
  <si>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</si>
  <si>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</si>
  <si>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</si>
  <si>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</si>
  <si>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</si>
  <si>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</si>
  <si>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</si>
  <si>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</si>
  <si>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</si>
  <si>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</si>
  <si>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</si>
  <si>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</si>
  <si>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</si>
  <si>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</si>
  <si>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</si>
  <si>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</si>
  <si>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</si>
  <si>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</si>
  <si>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</si>
  <si>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</si>
  <si>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</si>
  <si>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</si>
  <si>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</si>
  <si>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</si>
  <si>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</si>
  <si>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</si>
  <si>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</si>
  <si>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</si>
  <si>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</si>
  <si>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</si>
  <si>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</si>
  <si>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</si>
  <si>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</si>
  <si>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</si>
  <si>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</si>
  <si>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</si>
  <si>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</si>
  <si>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</si>
  <si>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</si>
  <si>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</si>
  <si>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</si>
  <si>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</si>
  <si>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</si>
  <si>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</si>
  <si>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</si>
  <si>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</si>
  <si>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</si>
  <si>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</si>
  <si>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</si>
  <si>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</si>
  <si>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</si>
  <si>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</si>
  <si>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</si>
  <si>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</si>
  <si>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</si>
  <si>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</si>
  <si>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</si>
  <si>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</si>
  <si>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</si>
  <si>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</si>
  <si>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</si>
  <si>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</si>
  <si>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</si>
  <si>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</si>
  <si>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</si>
  <si>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</si>
  <si>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</si>
  <si>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</si>
  <si>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</si>
  <si>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</si>
  <si>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</si>
  <si>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</si>
  <si>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</si>
  <si>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</si>
  <si>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</si>
  <si>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</si>
  <si>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</si>
  <si>
    <t>к решению Совета народных депутатов Новогремяченское  поселения Хохольского муниципального района Воронежской области "О бюджете Новогремяченского поселения Хохольского муниципального района Воронежской области на 2025год и на плановый период 2026 и 2027 годов"</t>
  </si>
  <si>
    <t>от "_____" декабря 2024 года 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</si>
</sst>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36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11" fillId="0" borderId="34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3" sqref="E3:F3"/>
    </sheetView>
  </sheetViews>
  <sheetFormatPr defaultColWidth="8.85546875" defaultRowHeight="15" x14ac:dyDescent="0.2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 x14ac:dyDescent="0.25">
      <c r="E1" s="271" t="s">
        <v>713</v>
      </c>
      <c r="F1" s="271"/>
    </row>
    <row r="2" spans="1:12" ht="93.6" customHeight="1" x14ac:dyDescent="0.25">
      <c r="E2" s="272" t="s">
        <v>948</v>
      </c>
      <c r="F2" s="272"/>
    </row>
    <row r="3" spans="1:12" ht="22.5" customHeight="1" x14ac:dyDescent="0.25">
      <c r="E3" s="271" t="s">
        <v>949</v>
      </c>
      <c r="F3" s="271"/>
    </row>
    <row r="4" spans="1:12" ht="49.9" customHeight="1" x14ac:dyDescent="0.25">
      <c r="A4" s="270" t="s">
        <v>923</v>
      </c>
      <c r="B4" s="270"/>
      <c r="C4" s="270"/>
      <c r="D4" s="270"/>
      <c r="E4" s="270"/>
      <c r="F4" s="270"/>
      <c r="G4" s="57"/>
    </row>
    <row r="5" spans="1:12" x14ac:dyDescent="0.25">
      <c r="B5" s="58"/>
      <c r="C5" s="58"/>
      <c r="D5" s="58"/>
      <c r="E5" s="58"/>
      <c r="F5" s="58"/>
    </row>
    <row r="6" spans="1:12" ht="18.600000000000001" customHeight="1" x14ac:dyDescent="0.3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 x14ac:dyDescent="0.25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813</v>
      </c>
    </row>
    <row r="8" spans="1:12" x14ac:dyDescent="0.25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 x14ac:dyDescent="0.2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2.5749999999788997E-2</v>
      </c>
      <c r="F9" s="69">
        <f>+F10+F15+F23+F32</f>
        <v>2.5750000000698492E-2</v>
      </c>
      <c r="G9" s="70">
        <f>D9+E9+F9</f>
        <v>4.7250000002350134E-2</v>
      </c>
    </row>
    <row r="10" spans="1:12" ht="25.5" x14ac:dyDescent="0.2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 x14ac:dyDescent="0.25">
      <c r="A11" s="268"/>
      <c r="B11" s="74" t="s">
        <v>806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 x14ac:dyDescent="0.25">
      <c r="A12" s="268"/>
      <c r="B12" s="74" t="s">
        <v>807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 x14ac:dyDescent="0.2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 x14ac:dyDescent="0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 x14ac:dyDescent="0.2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 x14ac:dyDescent="0.25">
      <c r="A16" s="268"/>
      <c r="B16" s="74" t="s">
        <v>622</v>
      </c>
      <c r="C16" s="75" t="s">
        <v>808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 x14ac:dyDescent="0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 x14ac:dyDescent="0.25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 x14ac:dyDescent="0.25">
      <c r="A19" s="268"/>
      <c r="B19" s="74" t="s">
        <v>809</v>
      </c>
      <c r="C19" s="75" t="s">
        <v>810</v>
      </c>
      <c r="D19" s="77"/>
      <c r="E19" s="77"/>
      <c r="F19" s="77"/>
      <c r="G19" s="70"/>
    </row>
    <row r="20" spans="1:7" ht="38.25" x14ac:dyDescent="0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 x14ac:dyDescent="0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 x14ac:dyDescent="0.25">
      <c r="A22" s="210"/>
      <c r="B22" s="74" t="s">
        <v>811</v>
      </c>
      <c r="C22" s="75" t="s">
        <v>812</v>
      </c>
      <c r="D22" s="77"/>
      <c r="E22" s="77"/>
      <c r="F22" s="77"/>
      <c r="G22" s="70"/>
    </row>
    <row r="23" spans="1:7" ht="25.5" x14ac:dyDescent="0.2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2.5749999999788997E-2</v>
      </c>
      <c r="F23" s="73">
        <f t="shared" si="8"/>
        <v>2.5750000000698492E-2</v>
      </c>
      <c r="G23" s="70">
        <f t="shared" si="1"/>
        <v>4.7250000002350134E-2</v>
      </c>
    </row>
    <row r="24" spans="1:7" x14ac:dyDescent="0.25">
      <c r="A24" s="268"/>
      <c r="B24" s="74" t="s">
        <v>482</v>
      </c>
      <c r="C24" s="75" t="s">
        <v>483</v>
      </c>
      <c r="D24" s="76">
        <f>D25</f>
        <v>-24345.33325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-39380.539749999996</v>
      </c>
    </row>
    <row r="25" spans="1:7" x14ac:dyDescent="0.25">
      <c r="A25" s="268"/>
      <c r="B25" s="78" t="s">
        <v>616</v>
      </c>
      <c r="C25" s="75" t="s">
        <v>612</v>
      </c>
      <c r="D25" s="76">
        <f>D26</f>
        <v>-24345.33325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-39380.539749999996</v>
      </c>
    </row>
    <row r="26" spans="1:7" x14ac:dyDescent="0.25">
      <c r="A26" s="268"/>
      <c r="B26" s="78" t="s">
        <v>615</v>
      </c>
      <c r="C26" s="75" t="s">
        <v>610</v>
      </c>
      <c r="D26" s="76">
        <f>D27</f>
        <v>-24345.33325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-39380.539749999996</v>
      </c>
    </row>
    <row r="27" spans="1:7" ht="25.5" x14ac:dyDescent="0.25">
      <c r="A27" s="268"/>
      <c r="B27" s="74" t="s">
        <v>617</v>
      </c>
      <c r="C27" s="75" t="s">
        <v>484</v>
      </c>
      <c r="D27" s="76">
        <f>-(Доходы!C9+Источники!D18)</f>
        <v>-24345.33325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-39380.539749999996</v>
      </c>
    </row>
    <row r="28" spans="1:7" x14ac:dyDescent="0.25">
      <c r="A28" s="268"/>
      <c r="B28" s="74" t="s">
        <v>485</v>
      </c>
      <c r="C28" s="75" t="s">
        <v>486</v>
      </c>
      <c r="D28" s="76">
        <f>D29</f>
        <v>24345.329000000002</v>
      </c>
      <c r="E28" s="76">
        <f t="shared" ref="E28:F30" si="10">E29</f>
        <v>6216.5289999999995</v>
      </c>
      <c r="F28" s="76">
        <f t="shared" si="10"/>
        <v>8818.7290000000012</v>
      </c>
      <c r="G28" s="70">
        <f t="shared" si="1"/>
        <v>39380.587</v>
      </c>
    </row>
    <row r="29" spans="1:7" x14ac:dyDescent="0.25">
      <c r="A29" s="268"/>
      <c r="B29" s="78" t="s">
        <v>609</v>
      </c>
      <c r="C29" s="75" t="s">
        <v>608</v>
      </c>
      <c r="D29" s="76">
        <f>D30</f>
        <v>24345.329000000002</v>
      </c>
      <c r="E29" s="76">
        <f t="shared" si="10"/>
        <v>6216.5289999999995</v>
      </c>
      <c r="F29" s="76">
        <f t="shared" si="10"/>
        <v>8818.7290000000012</v>
      </c>
      <c r="G29" s="70">
        <f t="shared" si="1"/>
        <v>39380.587</v>
      </c>
    </row>
    <row r="30" spans="1:7" x14ac:dyDescent="0.25">
      <c r="A30" s="268"/>
      <c r="B30" s="78" t="s">
        <v>614</v>
      </c>
      <c r="C30" s="75" t="s">
        <v>611</v>
      </c>
      <c r="D30" s="76">
        <f>D31</f>
        <v>24345.329000000002</v>
      </c>
      <c r="E30" s="76">
        <f t="shared" si="10"/>
        <v>6216.5289999999995</v>
      </c>
      <c r="F30" s="76">
        <f t="shared" si="10"/>
        <v>8818.7290000000012</v>
      </c>
      <c r="G30" s="70">
        <f t="shared" si="1"/>
        <v>39380.587</v>
      </c>
    </row>
    <row r="31" spans="1:7" ht="25.5" x14ac:dyDescent="0.25">
      <c r="A31" s="268"/>
      <c r="B31" s="74" t="s">
        <v>613</v>
      </c>
      <c r="C31" s="75" t="s">
        <v>487</v>
      </c>
      <c r="D31" s="76">
        <f>Ведомственная!G10+Источники!D21</f>
        <v>24345.329000000002</v>
      </c>
      <c r="E31" s="76">
        <f>Ведомственная!H10+Источники!E21+'Бюджетная роспись'!M551/1000</f>
        <v>6216.5289999999995</v>
      </c>
      <c r="F31" s="76">
        <f>Ведомственная!I10+Источники!F21+'Бюджетная роспись'!N551/1000</f>
        <v>8818.7290000000012</v>
      </c>
      <c r="G31" s="70">
        <f t="shared" si="1"/>
        <v>39380.587</v>
      </c>
    </row>
    <row r="32" spans="1:7" ht="25.5" x14ac:dyDescent="0.2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 x14ac:dyDescent="0.2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 x14ac:dyDescent="0.2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 x14ac:dyDescent="0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 x14ac:dyDescent="0.25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 x14ac:dyDescent="0.2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 x14ac:dyDescent="0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 x14ac:dyDescent="0.25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zoomScale="90" zoomScaleNormal="90" workbookViewId="0">
      <selection activeCell="A3" sqref="A3"/>
    </sheetView>
  </sheetViews>
  <sheetFormatPr defaultColWidth="8.85546875" defaultRowHeight="12.75" x14ac:dyDescent="0.2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 x14ac:dyDescent="0.2">
      <c r="A2" s="307" t="s">
        <v>931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13.5" thickBot="1" x14ac:dyDescent="0.25">
      <c r="A3" s="40"/>
      <c r="B3" s="40"/>
      <c r="C3" s="40"/>
      <c r="D3" s="40"/>
      <c r="E3" s="40"/>
      <c r="F3" s="308"/>
      <c r="G3" s="308"/>
      <c r="H3" s="40"/>
      <c r="I3" s="41"/>
      <c r="J3" s="42"/>
      <c r="K3" s="42"/>
    </row>
    <row r="4" spans="1:11" ht="13.5" thickBot="1" x14ac:dyDescent="0.25">
      <c r="A4" s="309" t="s">
        <v>647</v>
      </c>
      <c r="B4" s="311" t="s">
        <v>648</v>
      </c>
      <c r="C4" s="314" t="s">
        <v>649</v>
      </c>
      <c r="D4" s="316" t="s">
        <v>650</v>
      </c>
      <c r="E4" s="316"/>
      <c r="F4" s="316"/>
      <c r="G4" s="316"/>
      <c r="H4" s="316"/>
      <c r="I4" s="316"/>
      <c r="J4" s="316"/>
      <c r="K4" s="316"/>
    </row>
    <row r="5" spans="1:11" ht="13.5" thickBot="1" x14ac:dyDescent="0.25">
      <c r="A5" s="310"/>
      <c r="B5" s="312"/>
      <c r="C5" s="315"/>
      <c r="D5" s="317" t="s">
        <v>651</v>
      </c>
      <c r="E5" s="317"/>
      <c r="F5" s="317"/>
      <c r="G5" s="317"/>
      <c r="H5" s="317"/>
      <c r="I5" s="317"/>
      <c r="J5" s="317"/>
      <c r="K5" s="317"/>
    </row>
    <row r="6" spans="1:11" ht="13.5" thickBot="1" x14ac:dyDescent="0.25">
      <c r="A6" s="310"/>
      <c r="B6" s="313"/>
      <c r="C6" s="315"/>
      <c r="D6" s="317" t="s">
        <v>652</v>
      </c>
      <c r="E6" s="317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thickBot="1" x14ac:dyDescent="0.25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 x14ac:dyDescent="0.25">
      <c r="A8" s="318" t="s">
        <v>653</v>
      </c>
      <c r="B8" s="319" t="s">
        <v>930</v>
      </c>
      <c r="C8" s="320" t="s">
        <v>685</v>
      </c>
      <c r="D8" s="43" t="s">
        <v>652</v>
      </c>
      <c r="E8" s="49">
        <f>E13+E38+E53+E68</f>
        <v>47508.91599999999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24345.329000000002</v>
      </c>
      <c r="I8" s="49">
        <f t="shared" si="0"/>
        <v>6082.3289999999997</v>
      </c>
      <c r="J8" s="49">
        <f t="shared" si="0"/>
        <v>8540.6290000000008</v>
      </c>
      <c r="K8" s="49">
        <f t="shared" si="0"/>
        <v>8540.6290000000008</v>
      </c>
    </row>
    <row r="9" spans="1:11" ht="26.25" thickBot="1" x14ac:dyDescent="0.25">
      <c r="A9" s="318"/>
      <c r="B9" s="319"/>
      <c r="C9" s="320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 x14ac:dyDescent="0.25">
      <c r="A10" s="318"/>
      <c r="B10" s="319"/>
      <c r="C10" s="320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 x14ac:dyDescent="0.25">
      <c r="A11" s="318"/>
      <c r="B11" s="319"/>
      <c r="C11" s="320"/>
      <c r="D11" s="43" t="s">
        <v>656</v>
      </c>
      <c r="E11" s="49">
        <f t="shared" si="1"/>
        <v>47508.91599999999</v>
      </c>
      <c r="F11" s="49">
        <f t="shared" si="1"/>
        <v>0</v>
      </c>
      <c r="G11" s="49">
        <f t="shared" si="1"/>
        <v>0</v>
      </c>
      <c r="H11" s="49">
        <f t="shared" si="1"/>
        <v>24345.329000000002</v>
      </c>
      <c r="I11" s="49">
        <f t="shared" si="1"/>
        <v>6082.3289999999997</v>
      </c>
      <c r="J11" s="49">
        <f t="shared" si="1"/>
        <v>8540.6290000000008</v>
      </c>
      <c r="K11" s="49">
        <f t="shared" si="1"/>
        <v>8540.6290000000008</v>
      </c>
    </row>
    <row r="12" spans="1:11" ht="26.25" thickBot="1" x14ac:dyDescent="0.25">
      <c r="A12" s="318"/>
      <c r="B12" s="319"/>
      <c r="C12" s="320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 x14ac:dyDescent="0.25">
      <c r="A13" s="318" t="s">
        <v>658</v>
      </c>
      <c r="B13" s="319" t="s">
        <v>659</v>
      </c>
      <c r="C13" s="320" t="s">
        <v>685</v>
      </c>
      <c r="D13" s="43" t="s">
        <v>652</v>
      </c>
      <c r="E13" s="50">
        <f>E18+E23+E28+E33</f>
        <v>18862.680999999997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5823.8810000000003</v>
      </c>
      <c r="I13" s="50">
        <f t="shared" si="2"/>
        <v>4221</v>
      </c>
      <c r="J13" s="50">
        <f t="shared" si="2"/>
        <v>4408.8999999999996</v>
      </c>
      <c r="K13" s="50">
        <f t="shared" si="2"/>
        <v>4408.8999999999996</v>
      </c>
    </row>
    <row r="14" spans="1:11" ht="26.25" thickBot="1" x14ac:dyDescent="0.25">
      <c r="A14" s="318"/>
      <c r="B14" s="319"/>
      <c r="C14" s="320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 x14ac:dyDescent="0.25">
      <c r="A15" s="318"/>
      <c r="B15" s="319"/>
      <c r="C15" s="320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 x14ac:dyDescent="0.25">
      <c r="A16" s="318"/>
      <c r="B16" s="319"/>
      <c r="C16" s="320"/>
      <c r="D16" s="43" t="s">
        <v>656</v>
      </c>
      <c r="E16" s="50">
        <f t="shared" si="3"/>
        <v>18862.680999999997</v>
      </c>
      <c r="F16" s="50">
        <f t="shared" si="3"/>
        <v>0</v>
      </c>
      <c r="G16" s="50">
        <f t="shared" si="3"/>
        <v>0</v>
      </c>
      <c r="H16" s="50">
        <f t="shared" si="3"/>
        <v>5823.8810000000003</v>
      </c>
      <c r="I16" s="50">
        <f t="shared" si="3"/>
        <v>4221</v>
      </c>
      <c r="J16" s="50">
        <f t="shared" si="3"/>
        <v>4408.8999999999996</v>
      </c>
      <c r="K16" s="50">
        <f t="shared" si="3"/>
        <v>4408.8999999999996</v>
      </c>
    </row>
    <row r="17" spans="1:11" ht="26.25" thickBot="1" x14ac:dyDescent="0.25">
      <c r="A17" s="318"/>
      <c r="B17" s="319"/>
      <c r="C17" s="320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 x14ac:dyDescent="0.25">
      <c r="A18" s="318" t="s">
        <v>660</v>
      </c>
      <c r="B18" s="319" t="s">
        <v>661</v>
      </c>
      <c r="C18" s="320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 x14ac:dyDescent="0.25">
      <c r="A19" s="318"/>
      <c r="B19" s="319"/>
      <c r="C19" s="320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 x14ac:dyDescent="0.25">
      <c r="A20" s="318"/>
      <c r="B20" s="319"/>
      <c r="C20" s="320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 x14ac:dyDescent="0.25">
      <c r="A21" s="318"/>
      <c r="B21" s="319"/>
      <c r="C21" s="320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 x14ac:dyDescent="0.25">
      <c r="A22" s="318"/>
      <c r="B22" s="319"/>
      <c r="C22" s="320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 x14ac:dyDescent="0.25">
      <c r="A23" s="321" t="s">
        <v>662</v>
      </c>
      <c r="B23" s="319" t="s">
        <v>663</v>
      </c>
      <c r="C23" s="320" t="s">
        <v>685</v>
      </c>
      <c r="D23" s="43" t="s">
        <v>652</v>
      </c>
      <c r="E23" s="51">
        <f>E24+E25+E26+E27</f>
        <v>1965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1438.7</v>
      </c>
      <c r="I23" s="51">
        <f t="shared" si="5"/>
        <v>171.3</v>
      </c>
      <c r="J23" s="51">
        <f t="shared" si="5"/>
        <v>177.5</v>
      </c>
      <c r="K23" s="51">
        <f t="shared" si="5"/>
        <v>177.5</v>
      </c>
    </row>
    <row r="24" spans="1:11" ht="26.25" thickBot="1" x14ac:dyDescent="0.25">
      <c r="A24" s="322"/>
      <c r="B24" s="319"/>
      <c r="C24" s="320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 x14ac:dyDescent="0.25">
      <c r="A25" s="322"/>
      <c r="B25" s="319"/>
      <c r="C25" s="320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 x14ac:dyDescent="0.25">
      <c r="A26" s="322"/>
      <c r="B26" s="319"/>
      <c r="C26" s="320"/>
      <c r="D26" s="43" t="s">
        <v>656</v>
      </c>
      <c r="E26" s="51">
        <f>F26+G26+H26+I26+J26+K26</f>
        <v>1965</v>
      </c>
      <c r="F26" s="51"/>
      <c r="G26" s="51"/>
      <c r="H26" s="51">
        <f>Программная!F23</f>
        <v>1438.7</v>
      </c>
      <c r="I26" s="51">
        <f>Программная!G23</f>
        <v>171.3</v>
      </c>
      <c r="J26" s="51">
        <f>Программная!H23</f>
        <v>177.5</v>
      </c>
      <c r="K26" s="51">
        <f>J26</f>
        <v>177.5</v>
      </c>
    </row>
    <row r="27" spans="1:11" ht="26.25" thickBot="1" x14ac:dyDescent="0.25">
      <c r="A27" s="323"/>
      <c r="B27" s="319"/>
      <c r="C27" s="320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 x14ac:dyDescent="0.25">
      <c r="A28" s="321" t="s">
        <v>664</v>
      </c>
      <c r="B28" s="319" t="s">
        <v>665</v>
      </c>
      <c r="C28" s="320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 x14ac:dyDescent="0.25">
      <c r="A29" s="322"/>
      <c r="B29" s="319"/>
      <c r="C29" s="320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 x14ac:dyDescent="0.25">
      <c r="A30" s="322"/>
      <c r="B30" s="319"/>
      <c r="C30" s="320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 x14ac:dyDescent="0.25">
      <c r="A31" s="322"/>
      <c r="B31" s="319"/>
      <c r="C31" s="320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 x14ac:dyDescent="0.25">
      <c r="A32" s="323"/>
      <c r="B32" s="319"/>
      <c r="C32" s="320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 x14ac:dyDescent="0.25">
      <c r="A33" s="321" t="s">
        <v>666</v>
      </c>
      <c r="B33" s="319" t="s">
        <v>667</v>
      </c>
      <c r="C33" s="320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 x14ac:dyDescent="0.25">
      <c r="A34" s="322"/>
      <c r="B34" s="319"/>
      <c r="C34" s="320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 x14ac:dyDescent="0.25">
      <c r="A35" s="322"/>
      <c r="B35" s="319"/>
      <c r="C35" s="320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 x14ac:dyDescent="0.25">
      <c r="A36" s="322"/>
      <c r="B36" s="319"/>
      <c r="C36" s="320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 x14ac:dyDescent="0.25">
      <c r="A37" s="323"/>
      <c r="B37" s="319"/>
      <c r="C37" s="320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 x14ac:dyDescent="0.25">
      <c r="A38" s="318" t="s">
        <v>668</v>
      </c>
      <c r="B38" s="319" t="s">
        <v>669</v>
      </c>
      <c r="C38" s="320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 x14ac:dyDescent="0.25">
      <c r="A39" s="318"/>
      <c r="B39" s="319"/>
      <c r="C39" s="320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 x14ac:dyDescent="0.25">
      <c r="A40" s="318"/>
      <c r="B40" s="319"/>
      <c r="C40" s="320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 x14ac:dyDescent="0.25">
      <c r="A41" s="318"/>
      <c r="B41" s="319"/>
      <c r="C41" s="320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 x14ac:dyDescent="0.25">
      <c r="A42" s="318"/>
      <c r="B42" s="319"/>
      <c r="C42" s="320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 x14ac:dyDescent="0.25">
      <c r="A43" s="318" t="s">
        <v>670</v>
      </c>
      <c r="B43" s="321" t="s">
        <v>684</v>
      </c>
      <c r="C43" s="320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 x14ac:dyDescent="0.25">
      <c r="A44" s="318"/>
      <c r="B44" s="322"/>
      <c r="C44" s="320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 x14ac:dyDescent="0.25">
      <c r="A45" s="318"/>
      <c r="B45" s="322"/>
      <c r="C45" s="320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 x14ac:dyDescent="0.25">
      <c r="A46" s="318"/>
      <c r="B46" s="322"/>
      <c r="C46" s="320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 x14ac:dyDescent="0.25">
      <c r="A47" s="318"/>
      <c r="B47" s="323"/>
      <c r="C47" s="320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 x14ac:dyDescent="0.25">
      <c r="A48" s="321" t="s">
        <v>671</v>
      </c>
      <c r="B48" s="321" t="s">
        <v>643</v>
      </c>
      <c r="C48" s="320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 x14ac:dyDescent="0.25">
      <c r="A49" s="322"/>
      <c r="B49" s="322"/>
      <c r="C49" s="320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 x14ac:dyDescent="0.25">
      <c r="A50" s="322"/>
      <c r="B50" s="322"/>
      <c r="C50" s="320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 x14ac:dyDescent="0.25">
      <c r="A51" s="322"/>
      <c r="B51" s="322"/>
      <c r="C51" s="320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 x14ac:dyDescent="0.25">
      <c r="A52" s="323"/>
      <c r="B52" s="323"/>
      <c r="C52" s="320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 x14ac:dyDescent="0.25">
      <c r="A53" s="318" t="s">
        <v>672</v>
      </c>
      <c r="B53" s="319" t="s">
        <v>673</v>
      </c>
      <c r="C53" s="320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 x14ac:dyDescent="0.25">
      <c r="A54" s="318"/>
      <c r="B54" s="319"/>
      <c r="C54" s="320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 x14ac:dyDescent="0.25">
      <c r="A55" s="318"/>
      <c r="B55" s="319"/>
      <c r="C55" s="320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 x14ac:dyDescent="0.25">
      <c r="A56" s="318"/>
      <c r="B56" s="319"/>
      <c r="C56" s="320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 x14ac:dyDescent="0.25">
      <c r="A57" s="318"/>
      <c r="B57" s="319"/>
      <c r="C57" s="320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 x14ac:dyDescent="0.25">
      <c r="A58" s="318" t="s">
        <v>674</v>
      </c>
      <c r="B58" s="319" t="s">
        <v>675</v>
      </c>
      <c r="C58" s="320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 x14ac:dyDescent="0.25">
      <c r="A59" s="318"/>
      <c r="B59" s="319"/>
      <c r="C59" s="320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 x14ac:dyDescent="0.25">
      <c r="A60" s="318"/>
      <c r="B60" s="319"/>
      <c r="C60" s="320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 x14ac:dyDescent="0.25">
      <c r="A61" s="318"/>
      <c r="B61" s="319"/>
      <c r="C61" s="320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 x14ac:dyDescent="0.25">
      <c r="A62" s="318"/>
      <c r="B62" s="319"/>
      <c r="C62" s="320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 x14ac:dyDescent="0.25">
      <c r="A63" s="321" t="s">
        <v>676</v>
      </c>
      <c r="B63" s="319" t="s">
        <v>677</v>
      </c>
      <c r="C63" s="320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 x14ac:dyDescent="0.25">
      <c r="A64" s="322"/>
      <c r="B64" s="319"/>
      <c r="C64" s="320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 x14ac:dyDescent="0.25">
      <c r="A65" s="322"/>
      <c r="B65" s="319"/>
      <c r="C65" s="320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 x14ac:dyDescent="0.25">
      <c r="A66" s="322"/>
      <c r="B66" s="319"/>
      <c r="C66" s="320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 x14ac:dyDescent="0.25">
      <c r="A67" s="323"/>
      <c r="B67" s="319"/>
      <c r="C67" s="320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 x14ac:dyDescent="0.25">
      <c r="A68" s="318" t="s">
        <v>678</v>
      </c>
      <c r="B68" s="319" t="s">
        <v>679</v>
      </c>
      <c r="C68" s="320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 x14ac:dyDescent="0.25">
      <c r="A69" s="318"/>
      <c r="B69" s="319"/>
      <c r="C69" s="320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 x14ac:dyDescent="0.25">
      <c r="A70" s="318"/>
      <c r="B70" s="319"/>
      <c r="C70" s="320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 x14ac:dyDescent="0.25">
      <c r="A71" s="318"/>
      <c r="B71" s="319"/>
      <c r="C71" s="320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 x14ac:dyDescent="0.25">
      <c r="A72" s="318"/>
      <c r="B72" s="319"/>
      <c r="C72" s="320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 x14ac:dyDescent="0.25">
      <c r="A73" s="318" t="s">
        <v>680</v>
      </c>
      <c r="B73" s="319" t="s">
        <v>681</v>
      </c>
      <c r="C73" s="320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 x14ac:dyDescent="0.25">
      <c r="A74" s="318"/>
      <c r="B74" s="319"/>
      <c r="C74" s="320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 x14ac:dyDescent="0.25">
      <c r="A75" s="318"/>
      <c r="B75" s="319"/>
      <c r="C75" s="320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 x14ac:dyDescent="0.25">
      <c r="A76" s="318"/>
      <c r="B76" s="319"/>
      <c r="C76" s="320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 x14ac:dyDescent="0.25">
      <c r="A77" s="318"/>
      <c r="B77" s="319"/>
      <c r="C77" s="320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 x14ac:dyDescent="0.25">
      <c r="A78" s="321" t="s">
        <v>682</v>
      </c>
      <c r="B78" s="319" t="s">
        <v>683</v>
      </c>
      <c r="C78" s="320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 x14ac:dyDescent="0.25">
      <c r="A79" s="322"/>
      <c r="B79" s="319"/>
      <c r="C79" s="320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 x14ac:dyDescent="0.25">
      <c r="A80" s="322"/>
      <c r="B80" s="319"/>
      <c r="C80" s="320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 x14ac:dyDescent="0.25">
      <c r="A81" s="322"/>
      <c r="B81" s="319"/>
      <c r="C81" s="320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 x14ac:dyDescent="0.25">
      <c r="A82" s="323"/>
      <c r="B82" s="319"/>
      <c r="C82" s="320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  <mergeCell ref="A58:A62"/>
    <mergeCell ref="B58:B62"/>
    <mergeCell ref="C58:C62"/>
    <mergeCell ref="A63:A67"/>
    <mergeCell ref="B63:B67"/>
    <mergeCell ref="C63:C67"/>
    <mergeCell ref="A48:A52"/>
    <mergeCell ref="B48:B52"/>
    <mergeCell ref="C48:C52"/>
    <mergeCell ref="A53:A57"/>
    <mergeCell ref="B53:B57"/>
    <mergeCell ref="C53:C57"/>
    <mergeCell ref="A38:A42"/>
    <mergeCell ref="B38:B42"/>
    <mergeCell ref="C38:C42"/>
    <mergeCell ref="A43:A47"/>
    <mergeCell ref="B43:B47"/>
    <mergeCell ref="C43:C47"/>
    <mergeCell ref="A28:A32"/>
    <mergeCell ref="B28:B32"/>
    <mergeCell ref="C28:C32"/>
    <mergeCell ref="A33:A37"/>
    <mergeCell ref="B33:B37"/>
    <mergeCell ref="C33:C37"/>
    <mergeCell ref="A18:A22"/>
    <mergeCell ref="B18:B22"/>
    <mergeCell ref="C18:C22"/>
    <mergeCell ref="A23:A27"/>
    <mergeCell ref="B23:B27"/>
    <mergeCell ref="C23:C27"/>
    <mergeCell ref="A8:A12"/>
    <mergeCell ref="B8:B12"/>
    <mergeCell ref="C8:C12"/>
    <mergeCell ref="A13:A17"/>
    <mergeCell ref="B13:B17"/>
    <mergeCell ref="C13:C17"/>
    <mergeCell ref="A2:K2"/>
    <mergeCell ref="F3:G3"/>
    <mergeCell ref="A4:A6"/>
    <mergeCell ref="B4:B6"/>
    <mergeCell ref="C4:C6"/>
    <mergeCell ref="D4:K4"/>
    <mergeCell ref="D5:K5"/>
    <mergeCell ref="D6:E6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="90" zoomScaleNormal="90" workbookViewId="0">
      <selection activeCell="A11" sqref="A11:A15"/>
    </sheetView>
  </sheetViews>
  <sheetFormatPr defaultRowHeight="15" x14ac:dyDescent="0.2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 x14ac:dyDescent="0.25">
      <c r="A1" s="324" t="s">
        <v>932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</row>
    <row r="2" spans="1:12" ht="16.5" thickBot="1" x14ac:dyDescent="0.3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2" ht="15.75" thickBot="1" x14ac:dyDescent="0.3">
      <c r="A3" s="325" t="s">
        <v>648</v>
      </c>
      <c r="B3" s="325" t="s">
        <v>687</v>
      </c>
      <c r="C3" s="325"/>
      <c r="D3" s="325" t="s">
        <v>688</v>
      </c>
      <c r="E3" s="325"/>
      <c r="F3" s="325" t="s">
        <v>689</v>
      </c>
      <c r="G3" s="325"/>
      <c r="H3" s="325"/>
      <c r="I3" s="325"/>
      <c r="J3" s="325"/>
      <c r="K3" s="325"/>
      <c r="L3" s="325" t="s">
        <v>690</v>
      </c>
    </row>
    <row r="4" spans="1:12" ht="46.5" customHeight="1" thickBot="1" x14ac:dyDescent="0.3">
      <c r="A4" s="325"/>
      <c r="B4" s="43" t="s">
        <v>691</v>
      </c>
      <c r="C4" s="45" t="s">
        <v>692</v>
      </c>
      <c r="D4" s="325"/>
      <c r="E4" s="325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25"/>
    </row>
    <row r="5" spans="1:12" ht="15.75" thickBot="1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 x14ac:dyDescent="0.3">
      <c r="A6" s="326" t="s">
        <v>933</v>
      </c>
      <c r="B6" s="45" t="s">
        <v>693</v>
      </c>
      <c r="C6" s="45" t="s">
        <v>694</v>
      </c>
      <c r="D6" s="45" t="s">
        <v>695</v>
      </c>
      <c r="E6" s="46">
        <f>F6+G6+H6+I6+J6+K6</f>
        <v>47508.916000000005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24345.329000000002</v>
      </c>
      <c r="I6" s="47">
        <f t="shared" si="0"/>
        <v>6082.3289999999997</v>
      </c>
      <c r="J6" s="47">
        <f t="shared" si="0"/>
        <v>8540.6290000000008</v>
      </c>
      <c r="K6" s="47">
        <f t="shared" si="0"/>
        <v>8540.6290000000008</v>
      </c>
      <c r="L6" s="329" t="s">
        <v>696</v>
      </c>
    </row>
    <row r="7" spans="1:12" ht="27" thickBot="1" x14ac:dyDescent="0.3">
      <c r="A7" s="327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0"/>
    </row>
    <row r="8" spans="1:12" ht="27" thickBot="1" x14ac:dyDescent="0.3">
      <c r="A8" s="327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0"/>
    </row>
    <row r="9" spans="1:12" ht="27" thickBot="1" x14ac:dyDescent="0.3">
      <c r="A9" s="327"/>
      <c r="B9" s="45" t="s">
        <v>693</v>
      </c>
      <c r="C9" s="45" t="s">
        <v>694</v>
      </c>
      <c r="D9" s="45" t="s">
        <v>697</v>
      </c>
      <c r="E9" s="46">
        <f t="shared" si="1"/>
        <v>47508.916000000005</v>
      </c>
      <c r="F9" s="47">
        <f t="shared" si="0"/>
        <v>0</v>
      </c>
      <c r="G9" s="47">
        <f t="shared" si="0"/>
        <v>0</v>
      </c>
      <c r="H9" s="47">
        <f t="shared" si="0"/>
        <v>24345.329000000002</v>
      </c>
      <c r="I9" s="47">
        <f t="shared" si="0"/>
        <v>6082.3289999999997</v>
      </c>
      <c r="J9" s="47">
        <f t="shared" si="0"/>
        <v>8540.6290000000008</v>
      </c>
      <c r="K9" s="47">
        <f t="shared" si="0"/>
        <v>8540.6290000000008</v>
      </c>
      <c r="L9" s="330"/>
    </row>
    <row r="10" spans="1:12" ht="27" thickBot="1" x14ac:dyDescent="0.3">
      <c r="A10" s="328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1"/>
    </row>
    <row r="11" spans="1:12" ht="15.75" thickBot="1" x14ac:dyDescent="0.3">
      <c r="A11" s="332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18862.681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5823.8810000000003</v>
      </c>
      <c r="I11" s="46">
        <f t="shared" si="2"/>
        <v>4221</v>
      </c>
      <c r="J11" s="46">
        <f t="shared" si="2"/>
        <v>4408.8999999999996</v>
      </c>
      <c r="K11" s="46">
        <f t="shared" si="2"/>
        <v>4408.8999999999996</v>
      </c>
      <c r="L11" s="335" t="s">
        <v>696</v>
      </c>
    </row>
    <row r="12" spans="1:12" ht="27" thickBot="1" x14ac:dyDescent="0.3">
      <c r="A12" s="333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35"/>
    </row>
    <row r="13" spans="1:12" ht="27" thickBot="1" x14ac:dyDescent="0.3">
      <c r="A13" s="333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35"/>
    </row>
    <row r="14" spans="1:12" ht="27" thickBot="1" x14ac:dyDescent="0.3">
      <c r="A14" s="333"/>
      <c r="B14" s="45" t="s">
        <v>693</v>
      </c>
      <c r="C14" s="45" t="s">
        <v>694</v>
      </c>
      <c r="D14" s="45" t="s">
        <v>697</v>
      </c>
      <c r="E14" s="46">
        <f t="shared" si="1"/>
        <v>18862.681</v>
      </c>
      <c r="F14" s="46">
        <f t="shared" si="2"/>
        <v>0</v>
      </c>
      <c r="G14" s="46">
        <f t="shared" si="2"/>
        <v>0</v>
      </c>
      <c r="H14" s="46">
        <f t="shared" si="2"/>
        <v>5823.8810000000003</v>
      </c>
      <c r="I14" s="46">
        <f t="shared" si="2"/>
        <v>4221</v>
      </c>
      <c r="J14" s="46">
        <f t="shared" si="2"/>
        <v>4408.8999999999996</v>
      </c>
      <c r="K14" s="46">
        <f t="shared" si="2"/>
        <v>4408.8999999999996</v>
      </c>
      <c r="L14" s="335"/>
    </row>
    <row r="15" spans="1:12" ht="27" thickBot="1" x14ac:dyDescent="0.3">
      <c r="A15" s="334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35"/>
    </row>
    <row r="16" spans="1:12" ht="15.75" thickBot="1" x14ac:dyDescent="0.3">
      <c r="A16" s="332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35" t="s">
        <v>696</v>
      </c>
    </row>
    <row r="17" spans="1:12" ht="27" thickBot="1" x14ac:dyDescent="0.3">
      <c r="A17" s="333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35"/>
    </row>
    <row r="18" spans="1:12" ht="27" thickBot="1" x14ac:dyDescent="0.3">
      <c r="A18" s="333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35"/>
    </row>
    <row r="19" spans="1:12" ht="27" thickBot="1" x14ac:dyDescent="0.3">
      <c r="A19" s="333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35"/>
    </row>
    <row r="20" spans="1:12" ht="27" thickBot="1" x14ac:dyDescent="0.3">
      <c r="A20" s="334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35"/>
    </row>
    <row r="21" spans="1:12" ht="15.75" thickBot="1" x14ac:dyDescent="0.3">
      <c r="A21" s="332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1965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1438.7</v>
      </c>
      <c r="I21" s="48">
        <f t="shared" si="4"/>
        <v>171.3</v>
      </c>
      <c r="J21" s="48">
        <f t="shared" si="4"/>
        <v>177.5</v>
      </c>
      <c r="K21" s="48">
        <f t="shared" si="4"/>
        <v>177.5</v>
      </c>
      <c r="L21" s="335" t="s">
        <v>696</v>
      </c>
    </row>
    <row r="22" spans="1:12" ht="27" thickBot="1" x14ac:dyDescent="0.3">
      <c r="A22" s="333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35"/>
    </row>
    <row r="23" spans="1:12" ht="27" thickBot="1" x14ac:dyDescent="0.3">
      <c r="A23" s="333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35"/>
    </row>
    <row r="24" spans="1:12" ht="27" thickBot="1" x14ac:dyDescent="0.3">
      <c r="A24" s="333"/>
      <c r="B24" s="45" t="s">
        <v>693</v>
      </c>
      <c r="C24" s="45" t="s">
        <v>694</v>
      </c>
      <c r="D24" s="45" t="s">
        <v>697</v>
      </c>
      <c r="E24" s="46">
        <f t="shared" si="1"/>
        <v>1965</v>
      </c>
      <c r="F24" s="46"/>
      <c r="G24" s="46"/>
      <c r="H24" s="46">
        <f>'Расходы по МП'!H26</f>
        <v>1438.7</v>
      </c>
      <c r="I24" s="46">
        <f>'Расходы по МП'!I26</f>
        <v>171.3</v>
      </c>
      <c r="J24" s="46">
        <f>'Расходы по МП'!J26</f>
        <v>177.5</v>
      </c>
      <c r="K24" s="46">
        <f>'Расходы по МП'!K26</f>
        <v>177.5</v>
      </c>
      <c r="L24" s="335"/>
    </row>
    <row r="25" spans="1:12" ht="27" thickBot="1" x14ac:dyDescent="0.3">
      <c r="A25" s="334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35"/>
    </row>
    <row r="26" spans="1:12" ht="15.75" thickBot="1" x14ac:dyDescent="0.3">
      <c r="A26" s="332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35" t="s">
        <v>696</v>
      </c>
    </row>
    <row r="27" spans="1:12" ht="27" thickBot="1" x14ac:dyDescent="0.3">
      <c r="A27" s="333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35"/>
    </row>
    <row r="28" spans="1:12" ht="27" thickBot="1" x14ac:dyDescent="0.3">
      <c r="A28" s="333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35"/>
    </row>
    <row r="29" spans="1:12" ht="27" thickBot="1" x14ac:dyDescent="0.3">
      <c r="A29" s="333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35"/>
    </row>
    <row r="30" spans="1:12" ht="27" thickBot="1" x14ac:dyDescent="0.3">
      <c r="A30" s="334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35"/>
    </row>
    <row r="31" spans="1:12" ht="15.75" thickBot="1" x14ac:dyDescent="0.3">
      <c r="A31" s="332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35" t="s">
        <v>696</v>
      </c>
    </row>
    <row r="32" spans="1:12" ht="27" thickBot="1" x14ac:dyDescent="0.3">
      <c r="A32" s="333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35"/>
    </row>
    <row r="33" spans="1:12" ht="27" thickBot="1" x14ac:dyDescent="0.3">
      <c r="A33" s="333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35"/>
    </row>
    <row r="34" spans="1:12" ht="27" thickBot="1" x14ac:dyDescent="0.3">
      <c r="A34" s="333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35"/>
    </row>
    <row r="35" spans="1:12" ht="27" thickBot="1" x14ac:dyDescent="0.3">
      <c r="A35" s="334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35"/>
    </row>
    <row r="36" spans="1:12" ht="15.75" thickBot="1" x14ac:dyDescent="0.3">
      <c r="A36" s="332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35" t="s">
        <v>696</v>
      </c>
    </row>
    <row r="37" spans="1:12" ht="27" thickBot="1" x14ac:dyDescent="0.3">
      <c r="A37" s="333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35"/>
    </row>
    <row r="38" spans="1:12" ht="27" thickBot="1" x14ac:dyDescent="0.3">
      <c r="A38" s="333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35"/>
    </row>
    <row r="39" spans="1:12" ht="27" thickBot="1" x14ac:dyDescent="0.3">
      <c r="A39" s="333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35"/>
    </row>
    <row r="40" spans="1:12" ht="27" thickBot="1" x14ac:dyDescent="0.3">
      <c r="A40" s="334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35"/>
    </row>
    <row r="41" spans="1:12" ht="15.75" thickBot="1" x14ac:dyDescent="0.3">
      <c r="A41" s="332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35" t="s">
        <v>696</v>
      </c>
    </row>
    <row r="42" spans="1:12" ht="27" thickBot="1" x14ac:dyDescent="0.3">
      <c r="A42" s="333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35"/>
    </row>
    <row r="43" spans="1:12" ht="27" thickBot="1" x14ac:dyDescent="0.3">
      <c r="A43" s="333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35"/>
    </row>
    <row r="44" spans="1:12" ht="27" thickBot="1" x14ac:dyDescent="0.3">
      <c r="A44" s="333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35"/>
    </row>
    <row r="45" spans="1:12" ht="27" thickBot="1" x14ac:dyDescent="0.3">
      <c r="A45" s="334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35"/>
    </row>
    <row r="46" spans="1:12" ht="15.75" thickBot="1" x14ac:dyDescent="0.3">
      <c r="A46" s="332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35" t="s">
        <v>696</v>
      </c>
    </row>
    <row r="47" spans="1:12" ht="27" thickBot="1" x14ac:dyDescent="0.3">
      <c r="A47" s="333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35"/>
    </row>
    <row r="48" spans="1:12" ht="27" thickBot="1" x14ac:dyDescent="0.3">
      <c r="A48" s="333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35"/>
    </row>
    <row r="49" spans="1:12" ht="27" thickBot="1" x14ac:dyDescent="0.3">
      <c r="A49" s="333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35"/>
    </row>
    <row r="50" spans="1:12" ht="27" thickBot="1" x14ac:dyDescent="0.3">
      <c r="A50" s="334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35"/>
    </row>
    <row r="51" spans="1:12" ht="15.75" thickBot="1" x14ac:dyDescent="0.3">
      <c r="A51" s="332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35" t="s">
        <v>696</v>
      </c>
    </row>
    <row r="52" spans="1:12" ht="27" thickBot="1" x14ac:dyDescent="0.3">
      <c r="A52" s="333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35"/>
    </row>
    <row r="53" spans="1:12" ht="27" thickBot="1" x14ac:dyDescent="0.3">
      <c r="A53" s="333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35"/>
    </row>
    <row r="54" spans="1:12" ht="27" thickBot="1" x14ac:dyDescent="0.3">
      <c r="A54" s="333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35"/>
    </row>
    <row r="55" spans="1:12" ht="27" thickBot="1" x14ac:dyDescent="0.3">
      <c r="A55" s="334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35"/>
    </row>
    <row r="56" spans="1:12" ht="15.75" thickBot="1" x14ac:dyDescent="0.3">
      <c r="A56" s="332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35" t="s">
        <v>696</v>
      </c>
    </row>
    <row r="57" spans="1:12" ht="27" thickBot="1" x14ac:dyDescent="0.3">
      <c r="A57" s="333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35"/>
    </row>
    <row r="58" spans="1:12" ht="27" thickBot="1" x14ac:dyDescent="0.3">
      <c r="A58" s="333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35"/>
    </row>
    <row r="59" spans="1:12" ht="27" thickBot="1" x14ac:dyDescent="0.3">
      <c r="A59" s="333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35"/>
    </row>
    <row r="60" spans="1:12" ht="27" thickBot="1" x14ac:dyDescent="0.3">
      <c r="A60" s="334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35"/>
    </row>
    <row r="61" spans="1:12" ht="15.75" thickBot="1" x14ac:dyDescent="0.3">
      <c r="A61" s="332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35" t="s">
        <v>696</v>
      </c>
    </row>
    <row r="62" spans="1:12" ht="27" thickBot="1" x14ac:dyDescent="0.3">
      <c r="A62" s="333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35"/>
    </row>
    <row r="63" spans="1:12" ht="27" thickBot="1" x14ac:dyDescent="0.3">
      <c r="A63" s="333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35"/>
    </row>
    <row r="64" spans="1:12" ht="27" thickBot="1" x14ac:dyDescent="0.3">
      <c r="A64" s="333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35"/>
    </row>
    <row r="65" spans="1:12" ht="27" thickBot="1" x14ac:dyDescent="0.3">
      <c r="A65" s="334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35"/>
    </row>
    <row r="66" spans="1:12" ht="15.75" thickBot="1" x14ac:dyDescent="0.3">
      <c r="A66" s="332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35" t="s">
        <v>696</v>
      </c>
    </row>
    <row r="67" spans="1:12" ht="27" thickBot="1" x14ac:dyDescent="0.3">
      <c r="A67" s="333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35"/>
    </row>
    <row r="68" spans="1:12" ht="27" thickBot="1" x14ac:dyDescent="0.3">
      <c r="A68" s="333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35"/>
    </row>
    <row r="69" spans="1:12" ht="27" thickBot="1" x14ac:dyDescent="0.3">
      <c r="A69" s="333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35"/>
    </row>
    <row r="70" spans="1:12" ht="27" thickBot="1" x14ac:dyDescent="0.3">
      <c r="A70" s="334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35"/>
    </row>
    <row r="71" spans="1:12" ht="15.75" thickBot="1" x14ac:dyDescent="0.3">
      <c r="A71" s="332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35" t="s">
        <v>696</v>
      </c>
    </row>
    <row r="72" spans="1:12" ht="27" thickBot="1" x14ac:dyDescent="0.3">
      <c r="A72" s="333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35"/>
    </row>
    <row r="73" spans="1:12" ht="27" thickBot="1" x14ac:dyDescent="0.3">
      <c r="A73" s="333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35"/>
    </row>
    <row r="74" spans="1:12" ht="27" thickBot="1" x14ac:dyDescent="0.3">
      <c r="A74" s="333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35"/>
    </row>
    <row r="75" spans="1:12" ht="27" thickBot="1" x14ac:dyDescent="0.3">
      <c r="A75" s="334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35"/>
    </row>
    <row r="76" spans="1:12" ht="15.75" thickBot="1" x14ac:dyDescent="0.3">
      <c r="A76" s="332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35" t="s">
        <v>696</v>
      </c>
    </row>
    <row r="77" spans="1:12" ht="27" thickBot="1" x14ac:dyDescent="0.3">
      <c r="A77" s="333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35"/>
    </row>
    <row r="78" spans="1:12" ht="27" thickBot="1" x14ac:dyDescent="0.3">
      <c r="A78" s="333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35"/>
    </row>
    <row r="79" spans="1:12" ht="27" thickBot="1" x14ac:dyDescent="0.3">
      <c r="A79" s="333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35"/>
    </row>
    <row r="80" spans="1:12" ht="27" thickBot="1" x14ac:dyDescent="0.3">
      <c r="A80" s="334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35"/>
    </row>
  </sheetData>
  <mergeCells count="37">
    <mergeCell ref="A66:A70"/>
    <mergeCell ref="L66:L70"/>
    <mergeCell ref="A71:A75"/>
    <mergeCell ref="L71:L75"/>
    <mergeCell ref="A76:A80"/>
    <mergeCell ref="L76:L80"/>
    <mergeCell ref="A51:A55"/>
    <mergeCell ref="L51:L55"/>
    <mergeCell ref="A56:A60"/>
    <mergeCell ref="L56:L60"/>
    <mergeCell ref="A61:A65"/>
    <mergeCell ref="L61:L65"/>
    <mergeCell ref="A36:A40"/>
    <mergeCell ref="L36:L40"/>
    <mergeCell ref="A41:A45"/>
    <mergeCell ref="L41:L45"/>
    <mergeCell ref="A46:A50"/>
    <mergeCell ref="L46:L50"/>
    <mergeCell ref="A21:A25"/>
    <mergeCell ref="L21:L25"/>
    <mergeCell ref="A26:A30"/>
    <mergeCell ref="L26:L30"/>
    <mergeCell ref="A31:A35"/>
    <mergeCell ref="L31:L35"/>
    <mergeCell ref="A6:A10"/>
    <mergeCell ref="L6:L10"/>
    <mergeCell ref="A11:A15"/>
    <mergeCell ref="L11:L15"/>
    <mergeCell ref="A16:A20"/>
    <mergeCell ref="L16:L20"/>
    <mergeCell ref="A1:L1"/>
    <mergeCell ref="A2:L2"/>
    <mergeCell ref="A3:A4"/>
    <mergeCell ref="B3:C3"/>
    <mergeCell ref="D3:E4"/>
    <mergeCell ref="F3:K3"/>
    <mergeCell ref="L3:L4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46" sqref="E46"/>
    </sheetView>
  </sheetViews>
  <sheetFormatPr defaultColWidth="8.85546875" defaultRowHeight="15" x14ac:dyDescent="0.2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 x14ac:dyDescent="0.2">
      <c r="D1" s="271" t="s">
        <v>716</v>
      </c>
      <c r="E1" s="271"/>
    </row>
    <row r="2" spans="1:6" ht="100.9" customHeight="1" x14ac:dyDescent="0.2">
      <c r="D2" s="272" t="str">
        <f>Источники!E2</f>
        <v>к решению Совета народных депутатов Новогремяченское  поселения Хохольского муниципального района Воронежской области "О бюджете Новогремяченского поселения Хохольского муниципального района Воронежской области на 2025год и на плановый период 2026 и 2027 годов"</v>
      </c>
      <c r="E2" s="272"/>
    </row>
    <row r="3" spans="1:6" ht="18.600000000000001" customHeight="1" x14ac:dyDescent="0.2">
      <c r="D3" s="271" t="str">
        <f>Источники!E3</f>
        <v>от "_____" декабря 2024 года № _____</v>
      </c>
      <c r="E3" s="271"/>
    </row>
    <row r="4" spans="1:6" ht="46.9" customHeight="1" x14ac:dyDescent="0.2">
      <c r="A4" s="274" t="s">
        <v>921</v>
      </c>
      <c r="B4" s="274"/>
      <c r="C4" s="274"/>
      <c r="D4" s="274"/>
      <c r="E4" s="274"/>
    </row>
    <row r="6" spans="1:6" ht="12.75" x14ac:dyDescent="0.2">
      <c r="A6" s="273" t="s">
        <v>644</v>
      </c>
      <c r="B6" s="273"/>
      <c r="C6" s="273"/>
      <c r="D6" s="273"/>
      <c r="E6" s="273"/>
    </row>
    <row r="7" spans="1:6" ht="40.15" customHeight="1" x14ac:dyDescent="0.2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813</v>
      </c>
    </row>
    <row r="8" spans="1:6" ht="13.15" customHeight="1" x14ac:dyDescent="0.2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 x14ac:dyDescent="0.2">
      <c r="A9" s="207" t="s">
        <v>499</v>
      </c>
      <c r="B9" s="71" t="s">
        <v>500</v>
      </c>
      <c r="C9" s="84">
        <f>C10+C36</f>
        <v>24345.33325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39380.539749999996</v>
      </c>
    </row>
    <row r="10" spans="1:6" ht="25.5" x14ac:dyDescent="0.2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 x14ac:dyDescent="0.2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 x14ac:dyDescent="0.2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 x14ac:dyDescent="0.2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 x14ac:dyDescent="0.2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 x14ac:dyDescent="0.2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 x14ac:dyDescent="0.2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 x14ac:dyDescent="0.2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 x14ac:dyDescent="0.2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 x14ac:dyDescent="0.2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 x14ac:dyDescent="0.2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 x14ac:dyDescent="0.2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 x14ac:dyDescent="0.2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 x14ac:dyDescent="0.2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 x14ac:dyDescent="0.2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 x14ac:dyDescent="0.2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 x14ac:dyDescent="0.2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 x14ac:dyDescent="0.2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 x14ac:dyDescent="0.2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 x14ac:dyDescent="0.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 x14ac:dyDescent="0.2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 x14ac:dyDescent="0.2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 x14ac:dyDescent="0.2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 x14ac:dyDescent="0.2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 x14ac:dyDescent="0.2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 x14ac:dyDescent="0.2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 x14ac:dyDescent="0.2">
      <c r="A36" s="207" t="s">
        <v>550</v>
      </c>
      <c r="B36" s="71" t="s">
        <v>551</v>
      </c>
      <c r="C36" s="84">
        <f>C37</f>
        <v>20109.33325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26378.539750000004</v>
      </c>
    </row>
    <row r="37" spans="1:6" ht="38.25" x14ac:dyDescent="0.2">
      <c r="A37" s="207" t="s">
        <v>552</v>
      </c>
      <c r="B37" s="71" t="s">
        <v>553</v>
      </c>
      <c r="C37" s="84">
        <f>C38+C43+C46+C49</f>
        <v>20109.33325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26378.539750000004</v>
      </c>
    </row>
    <row r="38" spans="1:6" ht="25.5" x14ac:dyDescent="0.2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 x14ac:dyDescent="0.2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 x14ac:dyDescent="0.2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 x14ac:dyDescent="0.2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 x14ac:dyDescent="0.2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 x14ac:dyDescent="0.2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 x14ac:dyDescent="0.2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 x14ac:dyDescent="0.2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 x14ac:dyDescent="0.2">
      <c r="A46" s="208" t="s">
        <v>563</v>
      </c>
      <c r="B46" s="86" t="s">
        <v>564</v>
      </c>
      <c r="C46" s="87">
        <f>C47</f>
        <v>156.19999999999999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505</v>
      </c>
    </row>
    <row r="47" spans="1:6" ht="38.25" x14ac:dyDescent="0.2">
      <c r="A47" s="209" t="s">
        <v>565</v>
      </c>
      <c r="B47" s="89" t="s">
        <v>566</v>
      </c>
      <c r="C47" s="90">
        <f>C48</f>
        <v>156.19999999999999</v>
      </c>
      <c r="D47" s="92">
        <f t="shared" si="21"/>
        <v>171.3</v>
      </c>
      <c r="E47" s="90">
        <f t="shared" si="21"/>
        <v>177.5</v>
      </c>
      <c r="F47" s="85">
        <f t="shared" si="2"/>
        <v>505</v>
      </c>
    </row>
    <row r="48" spans="1:6" ht="51" x14ac:dyDescent="0.2">
      <c r="A48" s="209" t="s">
        <v>567</v>
      </c>
      <c r="B48" s="89" t="s">
        <v>568</v>
      </c>
      <c r="C48" s="90">
        <v>156.19999999999999</v>
      </c>
      <c r="D48" s="92">
        <v>171.3</v>
      </c>
      <c r="E48" s="90">
        <v>177.5</v>
      </c>
      <c r="F48" s="85">
        <f t="shared" si="2"/>
        <v>505</v>
      </c>
    </row>
    <row r="49" spans="1:6" ht="14.25" x14ac:dyDescent="0.2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 x14ac:dyDescent="0.2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 x14ac:dyDescent="0.2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 x14ac:dyDescent="0.2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 x14ac:dyDescent="0.2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7" activePane="bottomRight" state="frozen"/>
      <selection activeCell="B1" sqref="B1"/>
      <selection pane="topRight" activeCell="F1" sqref="F1"/>
      <selection pane="bottomLeft" activeCell="B7" sqref="B7"/>
      <selection pane="bottomRight" activeCell="K7" sqref="K7:L7"/>
    </sheetView>
  </sheetViews>
  <sheetFormatPr defaultColWidth="9.140625" defaultRowHeight="15" outlineLevelRow="1" outlineLevelCol="1" x14ac:dyDescent="0.25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 x14ac:dyDescent="0.25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 x14ac:dyDescent="0.25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 x14ac:dyDescent="0.25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 x14ac:dyDescent="0.25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892</v>
      </c>
      <c r="L4" s="275" t="s">
        <v>817</v>
      </c>
      <c r="M4" s="277" t="s">
        <v>11</v>
      </c>
      <c r="N4" s="278"/>
    </row>
    <row r="5" spans="1:18" x14ac:dyDescent="0.25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813</v>
      </c>
      <c r="R5" s="255"/>
    </row>
    <row r="6" spans="1:18" x14ac:dyDescent="0.25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 x14ac:dyDescent="0.3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24345329</v>
      </c>
      <c r="K7" s="2">
        <f>K8+K127+K140+K192+K256+K460+K517+K528+K541</f>
        <v>8298628.25</v>
      </c>
      <c r="L7" s="2">
        <f>L8+L127+L140+L192+L256+L460+L517+L528+L541</f>
        <v>16046700.75</v>
      </c>
      <c r="M7" s="2">
        <f>M8+M127+M140+M192+M256+M460+M517+M528+M541</f>
        <v>6082329</v>
      </c>
      <c r="N7" s="2">
        <f>N8+N127+N140+N192+N256+N460+N517+N528+N541</f>
        <v>8540629</v>
      </c>
    </row>
    <row r="8" spans="1:18" x14ac:dyDescent="0.25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 x14ac:dyDescent="0.25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 x14ac:dyDescent="0.25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 x14ac:dyDescent="0.25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 x14ac:dyDescent="0.25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 x14ac:dyDescent="0.25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 x14ac:dyDescent="0.25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 x14ac:dyDescent="0.25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 x14ac:dyDescent="0.25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 x14ac:dyDescent="0.25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 x14ac:dyDescent="0.25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 x14ac:dyDescent="0.25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 x14ac:dyDescent="0.25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 x14ac:dyDescent="0.25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 x14ac:dyDescent="0.25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 x14ac:dyDescent="0.25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 x14ac:dyDescent="0.25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 x14ac:dyDescent="0.25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 x14ac:dyDescent="0.25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 x14ac:dyDescent="0.25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 x14ac:dyDescent="0.25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 x14ac:dyDescent="0.25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 x14ac:dyDescent="0.25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 x14ac:dyDescent="0.25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 x14ac:dyDescent="0.25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 x14ac:dyDescent="0.25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 x14ac:dyDescent="0.25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 x14ac:dyDescent="0.25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 x14ac:dyDescent="0.25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 x14ac:dyDescent="0.25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 x14ac:dyDescent="0.25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 x14ac:dyDescent="0.25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 x14ac:dyDescent="0.25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 x14ac:dyDescent="0.25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 x14ac:dyDescent="0.25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 x14ac:dyDescent="0.25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 x14ac:dyDescent="0.25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 x14ac:dyDescent="0.25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 x14ac:dyDescent="0.25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 x14ac:dyDescent="0.25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 x14ac:dyDescent="0.25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 x14ac:dyDescent="0.25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 x14ac:dyDescent="0.25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 x14ac:dyDescent="0.25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 x14ac:dyDescent="0.25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 x14ac:dyDescent="0.25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 x14ac:dyDescent="0.25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 x14ac:dyDescent="0.25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 x14ac:dyDescent="0.25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 x14ac:dyDescent="0.25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 x14ac:dyDescent="0.25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 x14ac:dyDescent="0.25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 x14ac:dyDescent="0.25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 x14ac:dyDescent="0.25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 x14ac:dyDescent="0.25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 x14ac:dyDescent="0.25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 x14ac:dyDescent="0.25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 x14ac:dyDescent="0.25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 x14ac:dyDescent="0.25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 x14ac:dyDescent="0.25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 x14ac:dyDescent="0.25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 x14ac:dyDescent="0.25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 x14ac:dyDescent="0.25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 x14ac:dyDescent="0.25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 x14ac:dyDescent="0.25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 x14ac:dyDescent="0.25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 x14ac:dyDescent="0.25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 x14ac:dyDescent="0.25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 x14ac:dyDescent="0.25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 x14ac:dyDescent="0.25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 x14ac:dyDescent="0.25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 x14ac:dyDescent="0.25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 x14ac:dyDescent="0.25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 x14ac:dyDescent="0.25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 x14ac:dyDescent="0.25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 x14ac:dyDescent="0.25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 x14ac:dyDescent="0.25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 x14ac:dyDescent="0.25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 x14ac:dyDescent="0.25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 x14ac:dyDescent="0.25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 x14ac:dyDescent="0.25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 x14ac:dyDescent="0.25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 x14ac:dyDescent="0.25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 x14ac:dyDescent="0.25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 x14ac:dyDescent="0.25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 x14ac:dyDescent="0.25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 x14ac:dyDescent="0.25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 x14ac:dyDescent="0.25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 x14ac:dyDescent="0.25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 x14ac:dyDescent="0.25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 x14ac:dyDescent="0.25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 x14ac:dyDescent="0.25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 x14ac:dyDescent="0.25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 x14ac:dyDescent="0.25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 x14ac:dyDescent="0.25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 x14ac:dyDescent="0.25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 x14ac:dyDescent="0.25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922</v>
      </c>
    </row>
    <row r="105" spans="1:18" outlineLevel="1" x14ac:dyDescent="0.25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 x14ac:dyDescent="0.25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 x14ac:dyDescent="0.25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 x14ac:dyDescent="0.25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 x14ac:dyDescent="0.25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 x14ac:dyDescent="0.25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 x14ac:dyDescent="0.25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 x14ac:dyDescent="0.25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 x14ac:dyDescent="0.25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 x14ac:dyDescent="0.25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 x14ac:dyDescent="0.25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 x14ac:dyDescent="0.25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 x14ac:dyDescent="0.25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 x14ac:dyDescent="0.25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 x14ac:dyDescent="0.25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 x14ac:dyDescent="0.25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 x14ac:dyDescent="0.25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 x14ac:dyDescent="0.25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 x14ac:dyDescent="0.25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 x14ac:dyDescent="0.25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 x14ac:dyDescent="0.25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 x14ac:dyDescent="0.25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 x14ac:dyDescent="0.25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156200</v>
      </c>
      <c r="K127" s="3">
        <f>K128</f>
        <v>0</v>
      </c>
      <c r="L127" s="3">
        <f t="shared" ref="L127:N128" si="35">L128</f>
        <v>156200</v>
      </c>
      <c r="M127" s="3">
        <f t="shared" si="35"/>
        <v>171300</v>
      </c>
      <c r="N127" s="3">
        <f t="shared" si="35"/>
        <v>177500</v>
      </c>
    </row>
    <row r="128" spans="1:14" x14ac:dyDescent="0.25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156200</v>
      </c>
      <c r="K128" s="4">
        <f>K129</f>
        <v>0</v>
      </c>
      <c r="L128" s="4">
        <f t="shared" si="35"/>
        <v>156200</v>
      </c>
      <c r="M128" s="4">
        <f t="shared" si="35"/>
        <v>171300</v>
      </c>
      <c r="N128" s="4">
        <f t="shared" si="35"/>
        <v>177500</v>
      </c>
    </row>
    <row r="129" spans="1:14" x14ac:dyDescent="0.25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156200</v>
      </c>
      <c r="K129" s="5">
        <f>K130+K135</f>
        <v>0</v>
      </c>
      <c r="L129" s="5">
        <f t="shared" ref="L129:N129" si="36">L130+L135</f>
        <v>156200</v>
      </c>
      <c r="M129" s="5">
        <f t="shared" si="36"/>
        <v>171300</v>
      </c>
      <c r="N129" s="5">
        <f t="shared" si="36"/>
        <v>177500</v>
      </c>
    </row>
    <row r="130" spans="1:14" x14ac:dyDescent="0.25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141200</v>
      </c>
      <c r="K130" s="6">
        <f>K131+K133</f>
        <v>0</v>
      </c>
      <c r="L130" s="6">
        <f t="shared" ref="L130:N130" si="37">L131+L133</f>
        <v>141200</v>
      </c>
      <c r="M130" s="6">
        <f t="shared" si="37"/>
        <v>155300</v>
      </c>
      <c r="N130" s="6">
        <f t="shared" si="37"/>
        <v>160500</v>
      </c>
    </row>
    <row r="131" spans="1:14" x14ac:dyDescent="0.25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108450</v>
      </c>
      <c r="K131" s="7">
        <f>K132</f>
        <v>0</v>
      </c>
      <c r="L131" s="7">
        <f t="shared" ref="L131:N131" si="38">L132</f>
        <v>108450</v>
      </c>
      <c r="M131" s="7">
        <f t="shared" si="38"/>
        <v>119280</v>
      </c>
      <c r="N131" s="7">
        <f t="shared" si="38"/>
        <v>123270</v>
      </c>
    </row>
    <row r="132" spans="1:14" outlineLevel="1" x14ac:dyDescent="0.25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814</v>
      </c>
      <c r="G132" s="32" t="s">
        <v>200</v>
      </c>
      <c r="H132" s="32" t="s">
        <v>46</v>
      </c>
      <c r="I132" s="33" t="s">
        <v>47</v>
      </c>
      <c r="J132" s="8">
        <f t="shared" si="17"/>
        <v>108450</v>
      </c>
      <c r="K132" s="34"/>
      <c r="L132" s="34">
        <f>108448.54+1.46</f>
        <v>108450</v>
      </c>
      <c r="M132" s="34">
        <f>119278.03+1.97</f>
        <v>119280</v>
      </c>
      <c r="N132" s="34">
        <f>123271.89-1.89</f>
        <v>123270</v>
      </c>
    </row>
    <row r="133" spans="1:14" x14ac:dyDescent="0.25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32750</v>
      </c>
      <c r="K133" s="7">
        <f t="shared" ref="K133:N133" si="39">K134</f>
        <v>0</v>
      </c>
      <c r="L133" s="7">
        <f t="shared" si="39"/>
        <v>32750</v>
      </c>
      <c r="M133" s="7">
        <f t="shared" si="39"/>
        <v>36020</v>
      </c>
      <c r="N133" s="7">
        <f t="shared" si="39"/>
        <v>37230</v>
      </c>
    </row>
    <row r="134" spans="1:14" outlineLevel="1" x14ac:dyDescent="0.25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814</v>
      </c>
      <c r="G134" s="32" t="s">
        <v>200</v>
      </c>
      <c r="H134" s="32" t="s">
        <v>53</v>
      </c>
      <c r="I134" s="33" t="s">
        <v>54</v>
      </c>
      <c r="J134" s="8">
        <f t="shared" si="17"/>
        <v>32750</v>
      </c>
      <c r="K134" s="34"/>
      <c r="L134" s="34">
        <f>32751.46-1.46</f>
        <v>32750</v>
      </c>
      <c r="M134" s="34">
        <f>36021.97-1.97</f>
        <v>36020</v>
      </c>
      <c r="N134" s="34">
        <f>37228.11+1.89</f>
        <v>37230</v>
      </c>
    </row>
    <row r="135" spans="1:14" x14ac:dyDescent="0.25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15000</v>
      </c>
      <c r="K135" s="6">
        <f>K136+K137</f>
        <v>0</v>
      </c>
      <c r="L135" s="6">
        <f t="shared" ref="L135:N135" si="40">L136+L137</f>
        <v>15000</v>
      </c>
      <c r="M135" s="6">
        <f t="shared" si="40"/>
        <v>16000</v>
      </c>
      <c r="N135" s="6">
        <f t="shared" si="40"/>
        <v>17000</v>
      </c>
    </row>
    <row r="136" spans="1:14" outlineLevel="1" x14ac:dyDescent="0.25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814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15000</v>
      </c>
      <c r="K136" s="34"/>
      <c r="L136" s="34">
        <v>15000</v>
      </c>
      <c r="M136" s="34">
        <v>16000</v>
      </c>
      <c r="N136" s="34">
        <v>17000</v>
      </c>
    </row>
    <row r="137" spans="1:14" x14ac:dyDescent="0.25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 x14ac:dyDescent="0.25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814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 x14ac:dyDescent="0.25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814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 x14ac:dyDescent="0.25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 x14ac:dyDescent="0.25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 x14ac:dyDescent="0.25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 x14ac:dyDescent="0.25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 x14ac:dyDescent="0.25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 x14ac:dyDescent="0.25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 x14ac:dyDescent="0.25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 x14ac:dyDescent="0.25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 x14ac:dyDescent="0.25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 x14ac:dyDescent="0.25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 x14ac:dyDescent="0.25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 x14ac:dyDescent="0.25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 x14ac:dyDescent="0.25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 x14ac:dyDescent="0.25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 x14ac:dyDescent="0.25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 x14ac:dyDescent="0.25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 x14ac:dyDescent="0.25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 x14ac:dyDescent="0.25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 x14ac:dyDescent="0.25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 x14ac:dyDescent="0.25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 x14ac:dyDescent="0.25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 x14ac:dyDescent="0.25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 x14ac:dyDescent="0.25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 x14ac:dyDescent="0.25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 x14ac:dyDescent="0.25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 x14ac:dyDescent="0.25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 x14ac:dyDescent="0.25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 x14ac:dyDescent="0.25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 x14ac:dyDescent="0.25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 x14ac:dyDescent="0.25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 x14ac:dyDescent="0.25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 x14ac:dyDescent="0.25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 x14ac:dyDescent="0.25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 x14ac:dyDescent="0.25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 x14ac:dyDescent="0.25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 x14ac:dyDescent="0.25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 x14ac:dyDescent="0.25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 x14ac:dyDescent="0.25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 x14ac:dyDescent="0.25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 x14ac:dyDescent="0.25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 x14ac:dyDescent="0.25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 x14ac:dyDescent="0.25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 x14ac:dyDescent="0.25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 x14ac:dyDescent="0.25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 x14ac:dyDescent="0.25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 x14ac:dyDescent="0.25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 x14ac:dyDescent="0.25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 x14ac:dyDescent="0.25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 x14ac:dyDescent="0.25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 x14ac:dyDescent="0.25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 x14ac:dyDescent="0.25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 x14ac:dyDescent="0.25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 x14ac:dyDescent="0.25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 x14ac:dyDescent="0.25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 x14ac:dyDescent="0.25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 x14ac:dyDescent="0.25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 x14ac:dyDescent="0.25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 x14ac:dyDescent="0.25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 x14ac:dyDescent="0.25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 x14ac:dyDescent="0.25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 x14ac:dyDescent="0.25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 x14ac:dyDescent="0.25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 x14ac:dyDescent="0.25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 x14ac:dyDescent="0.25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 x14ac:dyDescent="0.25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 x14ac:dyDescent="0.25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 x14ac:dyDescent="0.25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 x14ac:dyDescent="0.25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 x14ac:dyDescent="0.25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 x14ac:dyDescent="0.25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 x14ac:dyDescent="0.25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 x14ac:dyDescent="0.25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 x14ac:dyDescent="0.25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 x14ac:dyDescent="0.25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 x14ac:dyDescent="0.25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 x14ac:dyDescent="0.25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 x14ac:dyDescent="0.25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 x14ac:dyDescent="0.25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 x14ac:dyDescent="0.25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 x14ac:dyDescent="0.25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 x14ac:dyDescent="0.25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 x14ac:dyDescent="0.25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 x14ac:dyDescent="0.25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 x14ac:dyDescent="0.25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 x14ac:dyDescent="0.25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 x14ac:dyDescent="0.25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 x14ac:dyDescent="0.25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 x14ac:dyDescent="0.25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 x14ac:dyDescent="0.25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 x14ac:dyDescent="0.25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 x14ac:dyDescent="0.25">
      <c r="A230" s="31"/>
      <c r="B230" s="262" t="s">
        <v>232</v>
      </c>
      <c r="C230" s="262" t="s">
        <v>240</v>
      </c>
      <c r="D230" s="262" t="s">
        <v>935</v>
      </c>
      <c r="E230" s="262" t="s">
        <v>936</v>
      </c>
      <c r="F230" s="262"/>
      <c r="G230" s="262" t="s">
        <v>33</v>
      </c>
      <c r="H230" s="262" t="s">
        <v>937</v>
      </c>
      <c r="I230" s="263" t="s">
        <v>938</v>
      </c>
      <c r="J230" s="264">
        <f t="shared" si="65"/>
        <v>0</v>
      </c>
      <c r="K230" s="265"/>
      <c r="L230" s="265"/>
      <c r="M230" s="265"/>
      <c r="N230" s="265"/>
    </row>
    <row r="231" spans="1:14" outlineLevel="1" x14ac:dyDescent="0.25">
      <c r="A231" s="31"/>
      <c r="B231" s="262" t="s">
        <v>232</v>
      </c>
      <c r="C231" s="262" t="s">
        <v>240</v>
      </c>
      <c r="D231" s="262" t="s">
        <v>939</v>
      </c>
      <c r="E231" s="262" t="s">
        <v>936</v>
      </c>
      <c r="F231" s="262"/>
      <c r="G231" s="262" t="s">
        <v>33</v>
      </c>
      <c r="H231" s="262" t="s">
        <v>940</v>
      </c>
      <c r="I231" s="263" t="s">
        <v>941</v>
      </c>
      <c r="J231" s="264">
        <f t="shared" si="65"/>
        <v>0</v>
      </c>
      <c r="K231" s="265"/>
      <c r="L231" s="265"/>
      <c r="M231" s="265"/>
      <c r="N231" s="265"/>
    </row>
    <row r="232" spans="1:14" x14ac:dyDescent="0.25">
      <c r="A232" s="22" t="s">
        <v>26</v>
      </c>
      <c r="B232" s="228" t="s">
        <v>232</v>
      </c>
      <c r="C232" s="237" t="s">
        <v>894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 x14ac:dyDescent="0.25">
      <c r="A233" s="25" t="s">
        <v>26</v>
      </c>
      <c r="B233" s="231" t="s">
        <v>232</v>
      </c>
      <c r="C233" s="237" t="s">
        <v>894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 x14ac:dyDescent="0.25">
      <c r="A234" s="28" t="s">
        <v>26</v>
      </c>
      <c r="B234" s="234" t="s">
        <v>232</v>
      </c>
      <c r="C234" s="237" t="s">
        <v>894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 x14ac:dyDescent="0.25">
      <c r="A235" s="31" t="s">
        <v>26</v>
      </c>
      <c r="B235" s="237" t="s">
        <v>232</v>
      </c>
      <c r="C235" s="237" t="s">
        <v>894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 x14ac:dyDescent="0.25">
      <c r="A236" s="31" t="s">
        <v>26</v>
      </c>
      <c r="B236" s="237" t="s">
        <v>232</v>
      </c>
      <c r="C236" s="237" t="s">
        <v>894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 x14ac:dyDescent="0.25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 x14ac:dyDescent="0.25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 x14ac:dyDescent="0.25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 x14ac:dyDescent="0.25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 x14ac:dyDescent="0.25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 x14ac:dyDescent="0.25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 x14ac:dyDescent="0.25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 x14ac:dyDescent="0.25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 x14ac:dyDescent="0.25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 x14ac:dyDescent="0.25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 x14ac:dyDescent="0.25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 x14ac:dyDescent="0.25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 x14ac:dyDescent="0.25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 x14ac:dyDescent="0.25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 x14ac:dyDescent="0.25">
      <c r="A251" s="31"/>
      <c r="B251" s="228" t="s">
        <v>241</v>
      </c>
      <c r="C251" s="228" t="s">
        <v>893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 x14ac:dyDescent="0.25">
      <c r="A252" s="31"/>
      <c r="B252" s="231" t="s">
        <v>241</v>
      </c>
      <c r="C252" s="228" t="s">
        <v>893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 x14ac:dyDescent="0.25">
      <c r="A253" s="31"/>
      <c r="B253" s="234" t="s">
        <v>241</v>
      </c>
      <c r="C253" s="228" t="s">
        <v>893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 x14ac:dyDescent="0.25">
      <c r="A254" s="31"/>
      <c r="B254" s="237" t="s">
        <v>241</v>
      </c>
      <c r="C254" s="228" t="s">
        <v>893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 x14ac:dyDescent="0.25">
      <c r="A255" s="31"/>
      <c r="B255" s="237" t="s">
        <v>241</v>
      </c>
      <c r="C255" s="228" t="s">
        <v>893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 x14ac:dyDescent="0.25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 x14ac:dyDescent="0.25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 x14ac:dyDescent="0.25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 x14ac:dyDescent="0.25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 x14ac:dyDescent="0.25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 x14ac:dyDescent="0.25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 x14ac:dyDescent="0.25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 x14ac:dyDescent="0.25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 x14ac:dyDescent="0.25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 x14ac:dyDescent="0.25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 x14ac:dyDescent="0.25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 x14ac:dyDescent="0.25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 x14ac:dyDescent="0.25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 x14ac:dyDescent="0.25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 x14ac:dyDescent="0.25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 x14ac:dyDescent="0.25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 x14ac:dyDescent="0.25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 x14ac:dyDescent="0.25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 x14ac:dyDescent="0.25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 x14ac:dyDescent="0.25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 x14ac:dyDescent="0.25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 x14ac:dyDescent="0.25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 x14ac:dyDescent="0.25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 x14ac:dyDescent="0.25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 x14ac:dyDescent="0.25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 x14ac:dyDescent="0.25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 x14ac:dyDescent="0.25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 x14ac:dyDescent="0.25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 x14ac:dyDescent="0.25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 x14ac:dyDescent="0.25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 x14ac:dyDescent="0.25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 x14ac:dyDescent="0.25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 x14ac:dyDescent="0.25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 x14ac:dyDescent="0.25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 x14ac:dyDescent="0.25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 x14ac:dyDescent="0.25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 x14ac:dyDescent="0.25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 x14ac:dyDescent="0.25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 x14ac:dyDescent="0.25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 x14ac:dyDescent="0.25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 x14ac:dyDescent="0.25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 x14ac:dyDescent="0.25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 x14ac:dyDescent="0.25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 x14ac:dyDescent="0.25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 x14ac:dyDescent="0.25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 x14ac:dyDescent="0.25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 x14ac:dyDescent="0.25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 x14ac:dyDescent="0.25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 x14ac:dyDescent="0.25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 x14ac:dyDescent="0.25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 x14ac:dyDescent="0.25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 x14ac:dyDescent="0.25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 x14ac:dyDescent="0.25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 x14ac:dyDescent="0.25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 x14ac:dyDescent="0.25">
      <c r="A310" s="19"/>
      <c r="B310" s="228" t="s">
        <v>270</v>
      </c>
      <c r="C310" s="228" t="s">
        <v>896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 x14ac:dyDescent="0.25">
      <c r="A311" s="19"/>
      <c r="B311" s="231" t="s">
        <v>270</v>
      </c>
      <c r="C311" s="228" t="s">
        <v>896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 x14ac:dyDescent="0.25">
      <c r="A312" s="19"/>
      <c r="B312" s="234" t="s">
        <v>270</v>
      </c>
      <c r="C312" s="228" t="s">
        <v>896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 x14ac:dyDescent="0.25">
      <c r="A313" s="19"/>
      <c r="B313" s="237" t="s">
        <v>270</v>
      </c>
      <c r="C313" s="228" t="s">
        <v>896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 x14ac:dyDescent="0.25">
      <c r="A314" s="19"/>
      <c r="B314" s="237" t="s">
        <v>270</v>
      </c>
      <c r="C314" s="228" t="s">
        <v>896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 x14ac:dyDescent="0.25">
      <c r="A315" s="19"/>
      <c r="B315" s="228" t="s">
        <v>270</v>
      </c>
      <c r="C315" s="228" t="s">
        <v>897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 x14ac:dyDescent="0.25">
      <c r="A316" s="19"/>
      <c r="B316" s="231" t="s">
        <v>270</v>
      </c>
      <c r="C316" s="228" t="s">
        <v>897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 x14ac:dyDescent="0.25">
      <c r="A317" s="19"/>
      <c r="B317" s="234" t="s">
        <v>270</v>
      </c>
      <c r="C317" s="228" t="s">
        <v>897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 x14ac:dyDescent="0.25">
      <c r="A318" s="19"/>
      <c r="B318" s="237" t="s">
        <v>270</v>
      </c>
      <c r="C318" s="228" t="s">
        <v>897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 x14ac:dyDescent="0.25">
      <c r="A319" s="19"/>
      <c r="B319" s="237" t="s">
        <v>270</v>
      </c>
      <c r="C319" s="228" t="s">
        <v>897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 x14ac:dyDescent="0.25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 x14ac:dyDescent="0.25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 x14ac:dyDescent="0.25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 x14ac:dyDescent="0.25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 x14ac:dyDescent="0.25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 x14ac:dyDescent="0.25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 x14ac:dyDescent="0.25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 x14ac:dyDescent="0.25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 x14ac:dyDescent="0.25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 x14ac:dyDescent="0.25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 x14ac:dyDescent="0.25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 x14ac:dyDescent="0.25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 x14ac:dyDescent="0.25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 x14ac:dyDescent="0.25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 x14ac:dyDescent="0.25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 x14ac:dyDescent="0.25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 x14ac:dyDescent="0.25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 x14ac:dyDescent="0.25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 x14ac:dyDescent="0.25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 x14ac:dyDescent="0.25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 x14ac:dyDescent="0.25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 x14ac:dyDescent="0.25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 x14ac:dyDescent="0.25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 x14ac:dyDescent="0.25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 x14ac:dyDescent="0.25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 x14ac:dyDescent="0.25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 x14ac:dyDescent="0.25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 x14ac:dyDescent="0.25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 x14ac:dyDescent="0.25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 x14ac:dyDescent="0.25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 x14ac:dyDescent="0.25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 x14ac:dyDescent="0.25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 x14ac:dyDescent="0.25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 x14ac:dyDescent="0.25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 x14ac:dyDescent="0.25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 x14ac:dyDescent="0.25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 x14ac:dyDescent="0.25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 x14ac:dyDescent="0.25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 x14ac:dyDescent="0.25">
      <c r="A358" s="31"/>
      <c r="B358" s="262" t="s">
        <v>270</v>
      </c>
      <c r="C358" s="262" t="s">
        <v>286</v>
      </c>
      <c r="D358" s="262" t="s">
        <v>935</v>
      </c>
      <c r="E358" s="262" t="s">
        <v>936</v>
      </c>
      <c r="F358" s="262"/>
      <c r="G358" s="262" t="s">
        <v>33</v>
      </c>
      <c r="H358" s="262" t="s">
        <v>937</v>
      </c>
      <c r="I358" s="263" t="s">
        <v>938</v>
      </c>
      <c r="J358" s="264">
        <f t="shared" si="125"/>
        <v>0</v>
      </c>
      <c r="K358" s="265"/>
      <c r="L358" s="265"/>
      <c r="M358" s="265"/>
      <c r="N358" s="265"/>
    </row>
    <row r="359" spans="1:14" outlineLevel="1" x14ac:dyDescent="0.25">
      <c r="A359" s="31"/>
      <c r="B359" s="262" t="s">
        <v>270</v>
      </c>
      <c r="C359" s="262" t="s">
        <v>286</v>
      </c>
      <c r="D359" s="262" t="s">
        <v>939</v>
      </c>
      <c r="E359" s="262" t="s">
        <v>936</v>
      </c>
      <c r="F359" s="262"/>
      <c r="G359" s="262" t="s">
        <v>33</v>
      </c>
      <c r="H359" s="262" t="s">
        <v>940</v>
      </c>
      <c r="I359" s="263" t="s">
        <v>941</v>
      </c>
      <c r="J359" s="264">
        <f t="shared" si="125"/>
        <v>0</v>
      </c>
      <c r="K359" s="265"/>
      <c r="L359" s="265"/>
      <c r="M359" s="265"/>
      <c r="N359" s="265"/>
    </row>
    <row r="360" spans="1:14" x14ac:dyDescent="0.25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 x14ac:dyDescent="0.25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 x14ac:dyDescent="0.25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 x14ac:dyDescent="0.25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 x14ac:dyDescent="0.25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 x14ac:dyDescent="0.25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 x14ac:dyDescent="0.25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 x14ac:dyDescent="0.25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 x14ac:dyDescent="0.25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 x14ac:dyDescent="0.25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 x14ac:dyDescent="0.25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 x14ac:dyDescent="0.25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 x14ac:dyDescent="0.25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 x14ac:dyDescent="0.25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 x14ac:dyDescent="0.25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 x14ac:dyDescent="0.25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 x14ac:dyDescent="0.25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 x14ac:dyDescent="0.25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 x14ac:dyDescent="0.25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 x14ac:dyDescent="0.25">
      <c r="A379" s="31"/>
      <c r="B379" s="262" t="s">
        <v>270</v>
      </c>
      <c r="C379" s="262" t="s">
        <v>268</v>
      </c>
      <c r="D379" s="262" t="s">
        <v>935</v>
      </c>
      <c r="E379" s="262" t="s">
        <v>936</v>
      </c>
      <c r="F379" s="262"/>
      <c r="G379" s="262" t="s">
        <v>33</v>
      </c>
      <c r="H379" s="262" t="s">
        <v>937</v>
      </c>
      <c r="I379" s="263" t="s">
        <v>938</v>
      </c>
      <c r="J379" s="264">
        <f t="shared" si="125"/>
        <v>0</v>
      </c>
      <c r="K379" s="265"/>
      <c r="L379" s="265"/>
      <c r="M379" s="265"/>
      <c r="N379" s="265"/>
    </row>
    <row r="380" spans="1:14" outlineLevel="1" x14ac:dyDescent="0.25">
      <c r="A380" s="31"/>
      <c r="B380" s="262" t="s">
        <v>270</v>
      </c>
      <c r="C380" s="262" t="s">
        <v>268</v>
      </c>
      <c r="D380" s="262" t="s">
        <v>939</v>
      </c>
      <c r="E380" s="262" t="s">
        <v>936</v>
      </c>
      <c r="F380" s="262"/>
      <c r="G380" s="262" t="s">
        <v>33</v>
      </c>
      <c r="H380" s="262" t="s">
        <v>940</v>
      </c>
      <c r="I380" s="263" t="s">
        <v>941</v>
      </c>
      <c r="J380" s="264">
        <f t="shared" si="125"/>
        <v>0</v>
      </c>
      <c r="K380" s="265"/>
      <c r="L380" s="265"/>
      <c r="M380" s="265"/>
      <c r="N380" s="265"/>
    </row>
    <row r="381" spans="1:14" x14ac:dyDescent="0.25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 x14ac:dyDescent="0.25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 x14ac:dyDescent="0.25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 x14ac:dyDescent="0.25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 x14ac:dyDescent="0.25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 x14ac:dyDescent="0.25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 x14ac:dyDescent="0.25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 x14ac:dyDescent="0.25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 x14ac:dyDescent="0.25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 x14ac:dyDescent="0.25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 x14ac:dyDescent="0.25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 x14ac:dyDescent="0.25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 x14ac:dyDescent="0.25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 x14ac:dyDescent="0.25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 x14ac:dyDescent="0.25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 x14ac:dyDescent="0.25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 x14ac:dyDescent="0.25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 x14ac:dyDescent="0.25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 x14ac:dyDescent="0.25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 x14ac:dyDescent="0.25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 x14ac:dyDescent="0.25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 x14ac:dyDescent="0.25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 x14ac:dyDescent="0.25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 x14ac:dyDescent="0.25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 x14ac:dyDescent="0.25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 x14ac:dyDescent="0.25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 x14ac:dyDescent="0.25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 x14ac:dyDescent="0.25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 x14ac:dyDescent="0.25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 x14ac:dyDescent="0.25">
      <c r="A410" s="31"/>
      <c r="B410" s="32" t="s">
        <v>270</v>
      </c>
      <c r="C410" s="32" t="s">
        <v>269</v>
      </c>
      <c r="D410" s="32" t="s">
        <v>64</v>
      </c>
      <c r="E410" s="32" t="s">
        <v>945</v>
      </c>
      <c r="F410" s="32"/>
      <c r="G410" s="32" t="s">
        <v>33</v>
      </c>
      <c r="H410" s="32" t="s">
        <v>946</v>
      </c>
      <c r="I410" s="33" t="s">
        <v>947</v>
      </c>
      <c r="J410" s="8">
        <f t="shared" si="125"/>
        <v>0</v>
      </c>
      <c r="K410" s="34"/>
      <c r="L410" s="34"/>
      <c r="M410" s="34"/>
      <c r="N410" s="34"/>
    </row>
    <row r="411" spans="1:14" ht="25.5" outlineLevel="1" x14ac:dyDescent="0.25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 x14ac:dyDescent="0.25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 x14ac:dyDescent="0.25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 x14ac:dyDescent="0.25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 x14ac:dyDescent="0.25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 x14ac:dyDescent="0.25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 x14ac:dyDescent="0.25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 x14ac:dyDescent="0.25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 x14ac:dyDescent="0.25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 x14ac:dyDescent="0.25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 x14ac:dyDescent="0.25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 x14ac:dyDescent="0.25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 x14ac:dyDescent="0.25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 x14ac:dyDescent="0.25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 x14ac:dyDescent="0.25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 x14ac:dyDescent="0.25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815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 x14ac:dyDescent="0.25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 x14ac:dyDescent="0.25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 x14ac:dyDescent="0.25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 x14ac:dyDescent="0.25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 x14ac:dyDescent="0.25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 x14ac:dyDescent="0.25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 x14ac:dyDescent="0.25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 x14ac:dyDescent="0.25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 x14ac:dyDescent="0.25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 x14ac:dyDescent="0.25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 x14ac:dyDescent="0.25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 x14ac:dyDescent="0.25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 x14ac:dyDescent="0.25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 x14ac:dyDescent="0.25">
      <c r="A440" s="22" t="s">
        <v>26</v>
      </c>
      <c r="B440" s="241" t="s">
        <v>270</v>
      </c>
      <c r="C440" s="241" t="s">
        <v>912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 x14ac:dyDescent="0.25">
      <c r="A441" s="25" t="s">
        <v>26</v>
      </c>
      <c r="B441" s="244" t="s">
        <v>270</v>
      </c>
      <c r="C441" s="241" t="s">
        <v>912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 x14ac:dyDescent="0.25">
      <c r="A442" s="28" t="s">
        <v>26</v>
      </c>
      <c r="B442" s="247" t="s">
        <v>270</v>
      </c>
      <c r="C442" s="241" t="s">
        <v>912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 x14ac:dyDescent="0.25">
      <c r="A443" s="31" t="s">
        <v>26</v>
      </c>
      <c r="B443" s="250" t="s">
        <v>270</v>
      </c>
      <c r="C443" s="241" t="s">
        <v>912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 x14ac:dyDescent="0.25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 x14ac:dyDescent="0.25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 x14ac:dyDescent="0.25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 x14ac:dyDescent="0.25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 x14ac:dyDescent="0.25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 x14ac:dyDescent="0.25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 x14ac:dyDescent="0.25">
      <c r="A450" s="31"/>
      <c r="B450" s="228" t="s">
        <v>310</v>
      </c>
      <c r="C450" s="228" t="s">
        <v>895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 x14ac:dyDescent="0.25">
      <c r="A451" s="31"/>
      <c r="B451" s="231" t="s">
        <v>310</v>
      </c>
      <c r="C451" s="228" t="s">
        <v>895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 x14ac:dyDescent="0.25">
      <c r="A452" s="31"/>
      <c r="B452" s="234" t="s">
        <v>310</v>
      </c>
      <c r="C452" s="228" t="s">
        <v>895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 x14ac:dyDescent="0.25">
      <c r="A453" s="31"/>
      <c r="B453" s="237" t="s">
        <v>310</v>
      </c>
      <c r="C453" s="228" t="s">
        <v>895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 x14ac:dyDescent="0.25">
      <c r="A454" s="31"/>
      <c r="B454" s="237" t="s">
        <v>310</v>
      </c>
      <c r="C454" s="228" t="s">
        <v>895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 x14ac:dyDescent="0.25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 x14ac:dyDescent="0.25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 x14ac:dyDescent="0.25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 x14ac:dyDescent="0.25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 x14ac:dyDescent="0.25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 x14ac:dyDescent="0.25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 x14ac:dyDescent="0.25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 x14ac:dyDescent="0.25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 x14ac:dyDescent="0.25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 x14ac:dyDescent="0.25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 x14ac:dyDescent="0.25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 x14ac:dyDescent="0.25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 x14ac:dyDescent="0.25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 x14ac:dyDescent="0.25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 x14ac:dyDescent="0.25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 x14ac:dyDescent="0.25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 x14ac:dyDescent="0.25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 x14ac:dyDescent="0.25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 x14ac:dyDescent="0.25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 x14ac:dyDescent="0.25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 x14ac:dyDescent="0.25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 x14ac:dyDescent="0.25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 x14ac:dyDescent="0.25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 x14ac:dyDescent="0.25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 x14ac:dyDescent="0.25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 x14ac:dyDescent="0.25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 x14ac:dyDescent="0.25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 x14ac:dyDescent="0.25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 x14ac:dyDescent="0.25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 x14ac:dyDescent="0.25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 x14ac:dyDescent="0.25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 x14ac:dyDescent="0.25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 x14ac:dyDescent="0.25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 x14ac:dyDescent="0.25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 x14ac:dyDescent="0.25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 x14ac:dyDescent="0.25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 x14ac:dyDescent="0.25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 x14ac:dyDescent="0.25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 x14ac:dyDescent="0.25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 x14ac:dyDescent="0.25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 x14ac:dyDescent="0.25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 x14ac:dyDescent="0.25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 x14ac:dyDescent="0.25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 x14ac:dyDescent="0.25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 x14ac:dyDescent="0.25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 x14ac:dyDescent="0.25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 x14ac:dyDescent="0.25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 x14ac:dyDescent="0.25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 x14ac:dyDescent="0.25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816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 x14ac:dyDescent="0.25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 x14ac:dyDescent="0.25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 x14ac:dyDescent="0.25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 x14ac:dyDescent="0.25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 x14ac:dyDescent="0.25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 x14ac:dyDescent="0.25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 x14ac:dyDescent="0.25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 x14ac:dyDescent="0.25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 x14ac:dyDescent="0.25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 x14ac:dyDescent="0.25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 x14ac:dyDescent="0.25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 x14ac:dyDescent="0.25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 x14ac:dyDescent="0.25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 x14ac:dyDescent="0.25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 x14ac:dyDescent="0.25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 x14ac:dyDescent="0.25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 x14ac:dyDescent="0.25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 x14ac:dyDescent="0.25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 x14ac:dyDescent="0.25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 x14ac:dyDescent="0.25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 x14ac:dyDescent="0.25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 x14ac:dyDescent="0.25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 x14ac:dyDescent="0.25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 x14ac:dyDescent="0.25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 x14ac:dyDescent="0.25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 x14ac:dyDescent="0.25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 x14ac:dyDescent="0.25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 x14ac:dyDescent="0.25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 x14ac:dyDescent="0.25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 x14ac:dyDescent="0.25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 x14ac:dyDescent="0.25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 x14ac:dyDescent="0.25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 x14ac:dyDescent="0.25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 x14ac:dyDescent="0.25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 x14ac:dyDescent="0.25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 x14ac:dyDescent="0.25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 x14ac:dyDescent="0.25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 x14ac:dyDescent="0.25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 x14ac:dyDescent="0.25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 x14ac:dyDescent="0.25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 x14ac:dyDescent="0.25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 x14ac:dyDescent="0.25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 x14ac:dyDescent="0.25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 x14ac:dyDescent="0.25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 x14ac:dyDescent="0.25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 x14ac:dyDescent="0.25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 x14ac:dyDescent="0.25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 x14ac:dyDescent="0.25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911</v>
      </c>
      <c r="L551" s="34"/>
      <c r="M551" s="34">
        <v>134200</v>
      </c>
      <c r="N551" s="34">
        <v>278100</v>
      </c>
    </row>
    <row r="552" spans="1:14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 x14ac:dyDescent="0.25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 x14ac:dyDescent="0.25">
      <c r="I554" s="256" t="s">
        <v>934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 x14ac:dyDescent="0.25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 x14ac:dyDescent="0.25">
      <c r="H1" s="271" t="s">
        <v>717</v>
      </c>
      <c r="I1" s="271"/>
    </row>
    <row r="2" spans="1:10" ht="111.75" customHeight="1" x14ac:dyDescent="0.25">
      <c r="H2" s="272" t="s">
        <v>877</v>
      </c>
      <c r="I2" s="272"/>
    </row>
    <row r="3" spans="1:10" x14ac:dyDescent="0.25">
      <c r="H3" s="271" t="s">
        <v>805</v>
      </c>
      <c r="I3" s="271"/>
    </row>
    <row r="5" spans="1:10" ht="56.25" customHeight="1" x14ac:dyDescent="0.25">
      <c r="A5" s="289" t="s">
        <v>924</v>
      </c>
      <c r="B5" s="289"/>
      <c r="C5" s="289"/>
      <c r="D5" s="289"/>
      <c r="E5" s="289"/>
      <c r="F5" s="289"/>
      <c r="G5" s="289"/>
      <c r="H5" s="289"/>
      <c r="I5" s="289"/>
    </row>
    <row r="6" spans="1:10" ht="15.75" x14ac:dyDescent="0.25">
      <c r="A6" s="216"/>
      <c r="B6" s="97"/>
      <c r="C6" s="97"/>
      <c r="D6" s="97"/>
      <c r="E6" s="98"/>
      <c r="F6" s="97"/>
      <c r="G6" s="97"/>
      <c r="H6" s="97"/>
      <c r="I6" s="97"/>
    </row>
    <row r="7" spans="1:10" x14ac:dyDescent="0.25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 x14ac:dyDescent="0.25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813</v>
      </c>
    </row>
    <row r="9" spans="1:10" x14ac:dyDescent="0.25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 x14ac:dyDescent="0.2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24345.329000000002</v>
      </c>
      <c r="H10" s="104">
        <f>H11+H53+H61+H79+H116+H194+H211+H224+H237</f>
        <v>6082.3289999999997</v>
      </c>
      <c r="I10" s="104">
        <f>I11+I53+I61+I79+I116+I194+I211+I224+I237</f>
        <v>8540.6290000000008</v>
      </c>
      <c r="J10" s="105">
        <f>G10+H10+I10</f>
        <v>38968.287000000004</v>
      </c>
    </row>
    <row r="11" spans="1:10" x14ac:dyDescent="0.25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 x14ac:dyDescent="0.25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 x14ac:dyDescent="0.25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 x14ac:dyDescent="0.25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 x14ac:dyDescent="0.25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 x14ac:dyDescent="0.25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 x14ac:dyDescent="0.25">
      <c r="A17" s="223" t="s">
        <v>818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 x14ac:dyDescent="0.25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 x14ac:dyDescent="0.25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 x14ac:dyDescent="0.25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 x14ac:dyDescent="0.25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 x14ac:dyDescent="0.25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 x14ac:dyDescent="0.25">
      <c r="A23" s="223" t="s">
        <v>819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 x14ac:dyDescent="0.25">
      <c r="A24" s="223" t="s">
        <v>820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 x14ac:dyDescent="0.25">
      <c r="A25" s="223" t="s">
        <v>821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 x14ac:dyDescent="0.25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 x14ac:dyDescent="0.25">
      <c r="A27" s="223" t="s">
        <v>818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 x14ac:dyDescent="0.25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 x14ac:dyDescent="0.25">
      <c r="A29" s="223" t="s">
        <v>875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 x14ac:dyDescent="0.25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 x14ac:dyDescent="0.25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 x14ac:dyDescent="0.25">
      <c r="A32" s="223" t="s">
        <v>821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 x14ac:dyDescent="0.25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 x14ac:dyDescent="0.25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 x14ac:dyDescent="0.25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 x14ac:dyDescent="0.25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 x14ac:dyDescent="0.25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 x14ac:dyDescent="0.25">
      <c r="A38" s="223" t="s">
        <v>874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 x14ac:dyDescent="0.25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 x14ac:dyDescent="0.25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 x14ac:dyDescent="0.25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 x14ac:dyDescent="0.25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 x14ac:dyDescent="0.25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 x14ac:dyDescent="0.25">
      <c r="A44" s="223" t="s">
        <v>873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 x14ac:dyDescent="0.25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 x14ac:dyDescent="0.25">
      <c r="A46" s="223" t="s">
        <v>872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 x14ac:dyDescent="0.25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 x14ac:dyDescent="0.25">
      <c r="A48" s="223" t="s">
        <v>871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 x14ac:dyDescent="0.25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 x14ac:dyDescent="0.25">
      <c r="A50" s="223" t="s">
        <v>870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 x14ac:dyDescent="0.25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 x14ac:dyDescent="0.25">
      <c r="A52" s="223" t="s">
        <v>869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 x14ac:dyDescent="0.25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156.19999999999999</v>
      </c>
      <c r="H53" s="107">
        <f t="shared" ref="H53:I57" si="18">H54</f>
        <v>171.3</v>
      </c>
      <c r="I53" s="107">
        <f t="shared" si="18"/>
        <v>177.5</v>
      </c>
      <c r="J53" s="105">
        <f t="shared" si="1"/>
        <v>505</v>
      </c>
    </row>
    <row r="54" spans="1:10" x14ac:dyDescent="0.25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156.19999999999999</v>
      </c>
      <c r="H54" s="110">
        <f t="shared" si="18"/>
        <v>171.3</v>
      </c>
      <c r="I54" s="110">
        <f t="shared" si="18"/>
        <v>177.5</v>
      </c>
      <c r="J54" s="105">
        <f t="shared" si="1"/>
        <v>505</v>
      </c>
    </row>
    <row r="55" spans="1:10" ht="51" outlineLevel="1" x14ac:dyDescent="0.25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156.19999999999999</v>
      </c>
      <c r="H55" s="113">
        <f t="shared" si="18"/>
        <v>171.3</v>
      </c>
      <c r="I55" s="113">
        <f t="shared" si="18"/>
        <v>177.5</v>
      </c>
      <c r="J55" s="105">
        <f t="shared" si="1"/>
        <v>505</v>
      </c>
    </row>
    <row r="56" spans="1:10" outlineLevel="1" x14ac:dyDescent="0.25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156.19999999999999</v>
      </c>
      <c r="H56" s="113">
        <f t="shared" si="18"/>
        <v>171.3</v>
      </c>
      <c r="I56" s="113">
        <f t="shared" si="18"/>
        <v>177.5</v>
      </c>
      <c r="J56" s="105">
        <f t="shared" si="1"/>
        <v>505</v>
      </c>
    </row>
    <row r="57" spans="1:10" ht="63.75" outlineLevel="1" x14ac:dyDescent="0.25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156.19999999999999</v>
      </c>
      <c r="H57" s="113">
        <f t="shared" si="18"/>
        <v>171.3</v>
      </c>
      <c r="I57" s="113">
        <f t="shared" si="18"/>
        <v>177.5</v>
      </c>
      <c r="J57" s="105">
        <f t="shared" si="1"/>
        <v>505</v>
      </c>
    </row>
    <row r="58" spans="1:10" ht="38.25" outlineLevel="1" x14ac:dyDescent="0.25">
      <c r="A58" s="221" t="s">
        <v>882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156.19999999999999</v>
      </c>
      <c r="H58" s="113">
        <f t="shared" ref="H58:I58" si="19">H59+H60</f>
        <v>171.3</v>
      </c>
      <c r="I58" s="113">
        <f t="shared" si="19"/>
        <v>177.5</v>
      </c>
      <c r="J58" s="105">
        <f t="shared" si="1"/>
        <v>505</v>
      </c>
    </row>
    <row r="59" spans="1:10" ht="102" outlineLevel="1" x14ac:dyDescent="0.25">
      <c r="A59" s="223" t="s">
        <v>880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141.19999999999999</v>
      </c>
      <c r="H59" s="113">
        <f>'Бюджетная роспись'!M130/1000</f>
        <v>155.30000000000001</v>
      </c>
      <c r="I59" s="113">
        <f>'Бюджетная роспись'!N130/1000</f>
        <v>160.5</v>
      </c>
      <c r="J59" s="105">
        <f t="shared" si="1"/>
        <v>457</v>
      </c>
    </row>
    <row r="60" spans="1:10" ht="114.75" outlineLevel="1" x14ac:dyDescent="0.25">
      <c r="A60" s="223" t="s">
        <v>868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15</v>
      </c>
      <c r="H60" s="113">
        <f>'Бюджетная роспись'!M135/1000</f>
        <v>16</v>
      </c>
      <c r="I60" s="113">
        <f>'Бюджетная роспись'!N135/1000</f>
        <v>17</v>
      </c>
      <c r="J60" s="105">
        <f t="shared" si="1"/>
        <v>48</v>
      </c>
    </row>
    <row r="61" spans="1:10" ht="25.5" x14ac:dyDescent="0.2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 x14ac:dyDescent="0.25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 x14ac:dyDescent="0.25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 x14ac:dyDescent="0.25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 x14ac:dyDescent="0.25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 x14ac:dyDescent="0.25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 x14ac:dyDescent="0.25">
      <c r="A67" s="223" t="s">
        <v>866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 x14ac:dyDescent="0.25">
      <c r="A68" s="221" t="s">
        <v>867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 x14ac:dyDescent="0.25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 x14ac:dyDescent="0.25">
      <c r="A70" s="223" t="s">
        <v>865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 x14ac:dyDescent="0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 x14ac:dyDescent="0.25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 x14ac:dyDescent="0.25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 x14ac:dyDescent="0.25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 x14ac:dyDescent="0.25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 x14ac:dyDescent="0.25">
      <c r="A76" s="223" t="s">
        <v>864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 x14ac:dyDescent="0.25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 x14ac:dyDescent="0.25">
      <c r="A78" s="223" t="s">
        <v>863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 x14ac:dyDescent="0.25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 x14ac:dyDescent="0.25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 x14ac:dyDescent="0.25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 x14ac:dyDescent="0.25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 x14ac:dyDescent="0.25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 x14ac:dyDescent="0.25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 x14ac:dyDescent="0.25">
      <c r="A85" s="223" t="s">
        <v>862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 x14ac:dyDescent="0.25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 x14ac:dyDescent="0.25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 x14ac:dyDescent="0.25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 x14ac:dyDescent="0.25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 x14ac:dyDescent="0.25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 x14ac:dyDescent="0.25">
      <c r="A91" s="223" t="s">
        <v>861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 x14ac:dyDescent="0.25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 x14ac:dyDescent="0.25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 x14ac:dyDescent="0.25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 x14ac:dyDescent="0.25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 x14ac:dyDescent="0.25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 x14ac:dyDescent="0.25">
      <c r="A97" s="223" t="s">
        <v>876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 x14ac:dyDescent="0.25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 x14ac:dyDescent="0.25">
      <c r="A99" s="223" t="s">
        <v>859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 x14ac:dyDescent="0.25">
      <c r="A100" s="223" t="s">
        <v>942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 x14ac:dyDescent="0.25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898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 x14ac:dyDescent="0.25">
      <c r="A102" s="223" t="s">
        <v>860</v>
      </c>
      <c r="B102" s="75" t="s">
        <v>26</v>
      </c>
      <c r="C102" s="75" t="s">
        <v>726</v>
      </c>
      <c r="D102" s="75" t="s">
        <v>731</v>
      </c>
      <c r="E102" s="120" t="s">
        <v>898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 x14ac:dyDescent="0.25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 x14ac:dyDescent="0.25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 x14ac:dyDescent="0.25">
      <c r="A105" s="223" t="s">
        <v>859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 x14ac:dyDescent="0.2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 x14ac:dyDescent="0.25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 x14ac:dyDescent="0.25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 x14ac:dyDescent="0.25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 x14ac:dyDescent="0.25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 x14ac:dyDescent="0.25">
      <c r="A111" s="223" t="s">
        <v>858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 x14ac:dyDescent="0.25">
      <c r="A112" s="222" t="s">
        <v>900</v>
      </c>
      <c r="B112" s="119" t="s">
        <v>26</v>
      </c>
      <c r="C112" s="119" t="s">
        <v>726</v>
      </c>
      <c r="D112" s="119" t="s">
        <v>23</v>
      </c>
      <c r="E112" s="121" t="s">
        <v>899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 x14ac:dyDescent="0.25">
      <c r="A113" s="223" t="s">
        <v>901</v>
      </c>
      <c r="B113" s="75" t="s">
        <v>26</v>
      </c>
      <c r="C113" s="75" t="s">
        <v>726</v>
      </c>
      <c r="D113" s="75" t="s">
        <v>23</v>
      </c>
      <c r="E113" s="121" t="s">
        <v>899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 x14ac:dyDescent="0.25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 x14ac:dyDescent="0.25">
      <c r="A115" s="223" t="s">
        <v>857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 x14ac:dyDescent="0.2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 x14ac:dyDescent="0.25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 x14ac:dyDescent="0.25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 x14ac:dyDescent="0.25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 x14ac:dyDescent="0.25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 x14ac:dyDescent="0.25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 x14ac:dyDescent="0.25">
      <c r="A122" s="223" t="s">
        <v>856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 x14ac:dyDescent="0.25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 x14ac:dyDescent="0.25">
      <c r="A124" s="223" t="s">
        <v>855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 x14ac:dyDescent="0.25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 x14ac:dyDescent="0.25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 x14ac:dyDescent="0.25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 x14ac:dyDescent="0.25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 x14ac:dyDescent="0.25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 x14ac:dyDescent="0.25">
      <c r="A130" s="223" t="s">
        <v>849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 x14ac:dyDescent="0.25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 x14ac:dyDescent="0.25">
      <c r="A132" s="223" t="s">
        <v>854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 x14ac:dyDescent="0.25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 x14ac:dyDescent="0.25">
      <c r="A134" s="223" t="s">
        <v>853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 x14ac:dyDescent="0.25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 x14ac:dyDescent="0.25">
      <c r="A136" s="223" t="s">
        <v>852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 x14ac:dyDescent="0.25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 x14ac:dyDescent="0.25">
      <c r="A138" s="223" t="s">
        <v>851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 x14ac:dyDescent="0.25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 x14ac:dyDescent="0.25">
      <c r="A140" s="223" t="s">
        <v>850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 x14ac:dyDescent="0.25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 x14ac:dyDescent="0.25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 x14ac:dyDescent="0.25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 x14ac:dyDescent="0.25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 x14ac:dyDescent="0.25">
      <c r="A145" s="221" t="s">
        <v>903</v>
      </c>
      <c r="B145" s="117" t="s">
        <v>26</v>
      </c>
      <c r="C145" s="117" t="s">
        <v>727</v>
      </c>
      <c r="D145" s="117" t="s">
        <v>725</v>
      </c>
      <c r="E145" s="118" t="s">
        <v>902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 x14ac:dyDescent="0.25">
      <c r="A146" s="221" t="s">
        <v>904</v>
      </c>
      <c r="B146" s="117" t="s">
        <v>26</v>
      </c>
      <c r="C146" s="117" t="s">
        <v>727</v>
      </c>
      <c r="D146" s="117" t="s">
        <v>725</v>
      </c>
      <c r="E146" s="118" t="s">
        <v>902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 x14ac:dyDescent="0.25">
      <c r="A147" s="221" t="s">
        <v>906</v>
      </c>
      <c r="B147" s="117" t="s">
        <v>26</v>
      </c>
      <c r="C147" s="117" t="s">
        <v>727</v>
      </c>
      <c r="D147" s="117" t="s">
        <v>725</v>
      </c>
      <c r="E147" s="118" t="s">
        <v>905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 x14ac:dyDescent="0.25">
      <c r="A148" s="221" t="s">
        <v>907</v>
      </c>
      <c r="B148" s="117" t="s">
        <v>26</v>
      </c>
      <c r="C148" s="117" t="s">
        <v>727</v>
      </c>
      <c r="D148" s="117" t="s">
        <v>725</v>
      </c>
      <c r="E148" s="118" t="s">
        <v>905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 x14ac:dyDescent="0.25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 x14ac:dyDescent="0.25">
      <c r="A150" s="223" t="s">
        <v>849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 x14ac:dyDescent="0.25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 x14ac:dyDescent="0.25">
      <c r="A152" s="223" t="s">
        <v>848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 x14ac:dyDescent="0.25">
      <c r="A153" s="223" t="s">
        <v>917</v>
      </c>
      <c r="B153" s="119" t="s">
        <v>26</v>
      </c>
      <c r="C153" s="119" t="s">
        <v>727</v>
      </c>
      <c r="D153" s="119" t="s">
        <v>725</v>
      </c>
      <c r="E153" s="121" t="s">
        <v>916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 x14ac:dyDescent="0.25">
      <c r="A154" s="223" t="s">
        <v>918</v>
      </c>
      <c r="B154" s="75" t="s">
        <v>26</v>
      </c>
      <c r="C154" s="75" t="s">
        <v>727</v>
      </c>
      <c r="D154" s="75" t="s">
        <v>725</v>
      </c>
      <c r="E154" s="120" t="s">
        <v>916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 x14ac:dyDescent="0.25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 x14ac:dyDescent="0.25">
      <c r="A156" s="223" t="s">
        <v>835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 x14ac:dyDescent="0.25">
      <c r="A157" s="223" t="s">
        <v>847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 x14ac:dyDescent="0.25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 x14ac:dyDescent="0.25">
      <c r="A159" s="223" t="s">
        <v>846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 x14ac:dyDescent="0.25">
      <c r="A160" s="223" t="s">
        <v>943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 x14ac:dyDescent="0.25">
      <c r="A161" s="222" t="s">
        <v>844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 x14ac:dyDescent="0.25">
      <c r="A162" s="223" t="s">
        <v>845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 x14ac:dyDescent="0.25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 x14ac:dyDescent="0.25">
      <c r="A164" s="223" t="s">
        <v>843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 x14ac:dyDescent="0.25">
      <c r="A165" s="223" t="s">
        <v>944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 x14ac:dyDescent="0.25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 x14ac:dyDescent="0.25">
      <c r="A167" s="223" t="s">
        <v>842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 x14ac:dyDescent="0.25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 x14ac:dyDescent="0.25">
      <c r="A169" s="223" t="s">
        <v>841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 x14ac:dyDescent="0.25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 x14ac:dyDescent="0.25">
      <c r="A171" s="223" t="s">
        <v>839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 x14ac:dyDescent="0.25">
      <c r="A172" s="223" t="s">
        <v>840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 x14ac:dyDescent="0.25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 x14ac:dyDescent="0.25">
      <c r="A174" s="223" t="s">
        <v>837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 x14ac:dyDescent="0.25">
      <c r="A175" s="223" t="s">
        <v>838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 x14ac:dyDescent="0.25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 x14ac:dyDescent="0.25">
      <c r="A177" s="223" t="s">
        <v>836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 x14ac:dyDescent="0.25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 x14ac:dyDescent="0.25">
      <c r="A179" s="223" t="s">
        <v>835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 x14ac:dyDescent="0.25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913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 x14ac:dyDescent="0.25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913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 x14ac:dyDescent="0.25">
      <c r="A182" s="223" t="s">
        <v>914</v>
      </c>
      <c r="B182" s="75" t="s">
        <v>26</v>
      </c>
      <c r="C182" s="75" t="s">
        <v>727</v>
      </c>
      <c r="D182" s="75" t="s">
        <v>725</v>
      </c>
      <c r="E182" s="121" t="s">
        <v>913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 x14ac:dyDescent="0.2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 x14ac:dyDescent="0.25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 x14ac:dyDescent="0.25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 x14ac:dyDescent="0.25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 x14ac:dyDescent="0.25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 x14ac:dyDescent="0.25">
      <c r="A188" s="223" t="s">
        <v>834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 x14ac:dyDescent="0.25">
      <c r="A189" s="223" t="s">
        <v>908</v>
      </c>
      <c r="B189" s="75" t="s">
        <v>26</v>
      </c>
      <c r="C189" s="75" t="s">
        <v>727</v>
      </c>
      <c r="D189" s="75" t="s">
        <v>727</v>
      </c>
      <c r="E189" s="120" t="s">
        <v>910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 x14ac:dyDescent="0.25">
      <c r="A190" s="223" t="s">
        <v>909</v>
      </c>
      <c r="B190" s="75" t="s">
        <v>26</v>
      </c>
      <c r="C190" s="75" t="s">
        <v>727</v>
      </c>
      <c r="D190" s="75" t="s">
        <v>727</v>
      </c>
      <c r="E190" s="120" t="s">
        <v>910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 x14ac:dyDescent="0.25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 x14ac:dyDescent="0.25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 x14ac:dyDescent="0.25">
      <c r="A193" s="223" t="s">
        <v>834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 x14ac:dyDescent="0.25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 x14ac:dyDescent="0.25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 x14ac:dyDescent="0.25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 x14ac:dyDescent="0.25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 x14ac:dyDescent="0.25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 x14ac:dyDescent="0.25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 x14ac:dyDescent="0.25">
      <c r="A200" s="223" t="s">
        <v>832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 x14ac:dyDescent="0.25">
      <c r="A201" s="223" t="s">
        <v>829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 x14ac:dyDescent="0.25">
      <c r="A202" s="223" t="s">
        <v>833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 x14ac:dyDescent="0.25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 x14ac:dyDescent="0.25">
      <c r="A204" s="222" t="s">
        <v>830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 x14ac:dyDescent="0.25">
      <c r="A205" s="223" t="s">
        <v>831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 x14ac:dyDescent="0.25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 x14ac:dyDescent="0.25">
      <c r="A207" s="222" t="s">
        <v>828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 x14ac:dyDescent="0.25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 x14ac:dyDescent="0.25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 x14ac:dyDescent="0.25">
      <c r="A210" s="223" t="s">
        <v>827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 x14ac:dyDescent="0.25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 x14ac:dyDescent="0.25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 x14ac:dyDescent="0.25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 x14ac:dyDescent="0.25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 x14ac:dyDescent="0.25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 x14ac:dyDescent="0.25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 x14ac:dyDescent="0.25">
      <c r="A217" s="223" t="s">
        <v>826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 x14ac:dyDescent="0.25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 x14ac:dyDescent="0.25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 x14ac:dyDescent="0.25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 x14ac:dyDescent="0.25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 x14ac:dyDescent="0.25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 x14ac:dyDescent="0.25">
      <c r="A223" s="223" t="s">
        <v>825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 x14ac:dyDescent="0.25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 x14ac:dyDescent="0.25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 x14ac:dyDescent="0.25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 x14ac:dyDescent="0.25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 x14ac:dyDescent="0.25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 x14ac:dyDescent="0.25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 x14ac:dyDescent="0.25">
      <c r="A230" s="223" t="s">
        <v>824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 x14ac:dyDescent="0.25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 x14ac:dyDescent="0.25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 x14ac:dyDescent="0.25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 x14ac:dyDescent="0.25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 x14ac:dyDescent="0.25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 x14ac:dyDescent="0.25">
      <c r="A236" s="223" t="s">
        <v>823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 x14ac:dyDescent="0.2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 x14ac:dyDescent="0.2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 x14ac:dyDescent="0.25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 x14ac:dyDescent="0.25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 x14ac:dyDescent="0.25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 x14ac:dyDescent="0.25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 x14ac:dyDescent="0.25">
      <c r="A243" s="223" t="s">
        <v>822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 x14ac:dyDescent="0.25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 x14ac:dyDescent="0.25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 x14ac:dyDescent="0.25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 x14ac:dyDescent="0.25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 x14ac:dyDescent="0.25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 x14ac:dyDescent="0.25">
      <c r="A249" s="225" t="s">
        <v>436</v>
      </c>
      <c r="B249" s="135"/>
      <c r="C249" s="135"/>
      <c r="D249" s="135"/>
      <c r="E249" s="136"/>
      <c r="F249" s="135"/>
      <c r="G249" s="137">
        <f>G10</f>
        <v>24345.329000000002</v>
      </c>
      <c r="H249" s="137">
        <f t="shared" ref="H249:I249" si="97">H10</f>
        <v>6082.3289999999997</v>
      </c>
      <c r="I249" s="137">
        <f t="shared" si="97"/>
        <v>8540.6290000000008</v>
      </c>
      <c r="J249" s="105">
        <f t="shared" si="87"/>
        <v>38968.287000000004</v>
      </c>
    </row>
    <row r="250" spans="1:10" x14ac:dyDescent="0.25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 x14ac:dyDescent="0.25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/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 x14ac:dyDescent="0.25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 x14ac:dyDescent="0.25">
      <c r="G1" s="271" t="s">
        <v>718</v>
      </c>
      <c r="H1" s="271"/>
    </row>
    <row r="2" spans="1:9" ht="106.9" customHeight="1" x14ac:dyDescent="0.25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x14ac:dyDescent="0.25">
      <c r="G3" s="271" t="str">
        <f>Ведомственная!H3</f>
        <v>от "___" декабря 2024 года № _____</v>
      </c>
      <c r="H3" s="271"/>
    </row>
    <row r="4" spans="1:9" ht="88.5" customHeight="1" x14ac:dyDescent="0.25">
      <c r="A4" s="270" t="s">
        <v>925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7"/>
      <c r="C5" s="97"/>
      <c r="D5" s="98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 x14ac:dyDescent="0.25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813</v>
      </c>
    </row>
    <row r="8" spans="1:9" x14ac:dyDescent="0.25">
      <c r="A8" s="296"/>
      <c r="B8" s="298"/>
      <c r="C8" s="298"/>
      <c r="D8" s="298"/>
      <c r="E8" s="298"/>
      <c r="F8" s="292"/>
      <c r="G8" s="292"/>
      <c r="H8" s="294"/>
    </row>
    <row r="9" spans="1:9" x14ac:dyDescent="0.25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 x14ac:dyDescent="0.25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24345.329000000002</v>
      </c>
      <c r="G10" s="104">
        <f>Ведомственная!H10</f>
        <v>6082.3289999999997</v>
      </c>
      <c r="H10" s="104">
        <f>Ведомственная!I10</f>
        <v>8540.6290000000008</v>
      </c>
      <c r="I10" s="145">
        <f>F10+G10+H10</f>
        <v>38968.287000000004</v>
      </c>
    </row>
    <row r="11" spans="1:9" x14ac:dyDescent="0.25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 x14ac:dyDescent="0.25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 x14ac:dyDescent="0.25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 x14ac:dyDescent="0.25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 x14ac:dyDescent="0.25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 x14ac:dyDescent="0.25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 x14ac:dyDescent="0.25">
      <c r="A17" s="223" t="s">
        <v>818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 x14ac:dyDescent="0.25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 x14ac:dyDescent="0.25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 x14ac:dyDescent="0.25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 x14ac:dyDescent="0.25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 x14ac:dyDescent="0.25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 x14ac:dyDescent="0.25">
      <c r="A23" s="223" t="s">
        <v>819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 x14ac:dyDescent="0.25">
      <c r="A24" s="223" t="s">
        <v>820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 x14ac:dyDescent="0.25">
      <c r="A25" s="223" t="s">
        <v>821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 x14ac:dyDescent="0.25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 x14ac:dyDescent="0.25">
      <c r="A27" s="223" t="s">
        <v>818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 x14ac:dyDescent="0.25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 x14ac:dyDescent="0.25">
      <c r="A29" s="223" t="s">
        <v>875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 x14ac:dyDescent="0.25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 x14ac:dyDescent="0.25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 x14ac:dyDescent="0.25">
      <c r="A32" s="223" t="s">
        <v>821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 x14ac:dyDescent="0.25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 x14ac:dyDescent="0.25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 x14ac:dyDescent="0.25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 x14ac:dyDescent="0.25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 x14ac:dyDescent="0.25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 x14ac:dyDescent="0.25">
      <c r="A38" s="223" t="s">
        <v>874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 x14ac:dyDescent="0.25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 x14ac:dyDescent="0.25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 x14ac:dyDescent="0.25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 x14ac:dyDescent="0.25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 x14ac:dyDescent="0.25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 x14ac:dyDescent="0.25">
      <c r="A44" s="223" t="s">
        <v>873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 x14ac:dyDescent="0.25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 x14ac:dyDescent="0.25">
      <c r="A46" s="223" t="s">
        <v>872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 x14ac:dyDescent="0.25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 x14ac:dyDescent="0.25">
      <c r="A48" s="223" t="s">
        <v>871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 x14ac:dyDescent="0.25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 x14ac:dyDescent="0.25">
      <c r="A50" s="223" t="s">
        <v>870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 x14ac:dyDescent="0.25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 x14ac:dyDescent="0.25">
      <c r="A52" s="223" t="s">
        <v>869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 x14ac:dyDescent="0.25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156.19999999999999</v>
      </c>
      <c r="G53" s="107">
        <f>Ведомственная!H53</f>
        <v>171.3</v>
      </c>
      <c r="H53" s="107">
        <f>Ведомственная!I53</f>
        <v>177.5</v>
      </c>
      <c r="I53" s="145">
        <f t="shared" si="0"/>
        <v>505</v>
      </c>
    </row>
    <row r="54" spans="1:9" x14ac:dyDescent="0.25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156.19999999999999</v>
      </c>
      <c r="G54" s="110">
        <f>Ведомственная!H54</f>
        <v>171.3</v>
      </c>
      <c r="H54" s="110">
        <f>Ведомственная!I54</f>
        <v>177.5</v>
      </c>
      <c r="I54" s="145">
        <f t="shared" si="0"/>
        <v>505</v>
      </c>
    </row>
    <row r="55" spans="1:9" ht="51" outlineLevel="1" x14ac:dyDescent="0.25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156.19999999999999</v>
      </c>
      <c r="G55" s="113">
        <f>Ведомственная!H55</f>
        <v>171.3</v>
      </c>
      <c r="H55" s="113">
        <f>Ведомственная!I55</f>
        <v>177.5</v>
      </c>
      <c r="I55" s="145">
        <f t="shared" si="0"/>
        <v>505</v>
      </c>
    </row>
    <row r="56" spans="1:9" ht="25.5" outlineLevel="1" x14ac:dyDescent="0.25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156.19999999999999</v>
      </c>
      <c r="G56" s="113">
        <f>Ведомственная!H56</f>
        <v>171.3</v>
      </c>
      <c r="H56" s="113">
        <f>Ведомственная!I56</f>
        <v>177.5</v>
      </c>
      <c r="I56" s="145">
        <f t="shared" si="0"/>
        <v>505</v>
      </c>
    </row>
    <row r="57" spans="1:9" ht="63.75" outlineLevel="1" x14ac:dyDescent="0.25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156.19999999999999</v>
      </c>
      <c r="G57" s="113">
        <f>Ведомственная!H57</f>
        <v>171.3</v>
      </c>
      <c r="H57" s="113">
        <f>Ведомственная!I57</f>
        <v>177.5</v>
      </c>
      <c r="I57" s="145">
        <f t="shared" si="0"/>
        <v>505</v>
      </c>
    </row>
    <row r="58" spans="1:9" ht="38.25" outlineLevel="1" x14ac:dyDescent="0.25">
      <c r="A58" s="221" t="s">
        <v>882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156.19999999999999</v>
      </c>
      <c r="G58" s="113">
        <f>Ведомственная!H58</f>
        <v>171.3</v>
      </c>
      <c r="H58" s="113">
        <f>Ведомственная!I58</f>
        <v>177.5</v>
      </c>
      <c r="I58" s="145">
        <f t="shared" si="0"/>
        <v>505</v>
      </c>
    </row>
    <row r="59" spans="1:9" ht="102" outlineLevel="1" x14ac:dyDescent="0.25">
      <c r="A59" s="223" t="s">
        <v>880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141.19999999999999</v>
      </c>
      <c r="G59" s="113">
        <f>Ведомственная!H59</f>
        <v>155.30000000000001</v>
      </c>
      <c r="H59" s="113">
        <f>Ведомственная!I59</f>
        <v>160.5</v>
      </c>
      <c r="I59" s="145">
        <f t="shared" si="0"/>
        <v>457</v>
      </c>
    </row>
    <row r="60" spans="1:9" ht="63.75" outlineLevel="1" x14ac:dyDescent="0.25">
      <c r="A60" s="223" t="s">
        <v>883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15</v>
      </c>
      <c r="G60" s="113">
        <f>Ведомственная!H60</f>
        <v>16</v>
      </c>
      <c r="H60" s="113">
        <f>Ведомственная!I60</f>
        <v>17</v>
      </c>
      <c r="I60" s="145">
        <f t="shared" si="0"/>
        <v>48</v>
      </c>
    </row>
    <row r="61" spans="1:9" ht="25.5" x14ac:dyDescent="0.2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 x14ac:dyDescent="0.25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 x14ac:dyDescent="0.25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 x14ac:dyDescent="0.25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 x14ac:dyDescent="0.25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 x14ac:dyDescent="0.25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 x14ac:dyDescent="0.25">
      <c r="A67" s="223" t="s">
        <v>866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 x14ac:dyDescent="0.25">
      <c r="A68" s="221" t="s">
        <v>867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 x14ac:dyDescent="0.25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 x14ac:dyDescent="0.25">
      <c r="A70" s="223" t="s">
        <v>865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 x14ac:dyDescent="0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 x14ac:dyDescent="0.25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 x14ac:dyDescent="0.25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 x14ac:dyDescent="0.25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 x14ac:dyDescent="0.25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 x14ac:dyDescent="0.25">
      <c r="A76" s="223" t="s">
        <v>864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 x14ac:dyDescent="0.25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 x14ac:dyDescent="0.25">
      <c r="A78" s="223" t="s">
        <v>863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 x14ac:dyDescent="0.25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 x14ac:dyDescent="0.25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 x14ac:dyDescent="0.25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 x14ac:dyDescent="0.25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 x14ac:dyDescent="0.25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 x14ac:dyDescent="0.25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 x14ac:dyDescent="0.25">
      <c r="A85" s="223" t="s">
        <v>862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 x14ac:dyDescent="0.25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 x14ac:dyDescent="0.25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 x14ac:dyDescent="0.25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 x14ac:dyDescent="0.25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 x14ac:dyDescent="0.25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 x14ac:dyDescent="0.25">
      <c r="A91" s="223" t="s">
        <v>861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 x14ac:dyDescent="0.25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 x14ac:dyDescent="0.25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 x14ac:dyDescent="0.25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 x14ac:dyDescent="0.25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 x14ac:dyDescent="0.25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 x14ac:dyDescent="0.25">
      <c r="A97" s="223" t="s">
        <v>876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 x14ac:dyDescent="0.25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 x14ac:dyDescent="0.25">
      <c r="A99" s="223" t="s">
        <v>859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 x14ac:dyDescent="0.25">
      <c r="A100" s="223" t="s">
        <v>942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 x14ac:dyDescent="0.25">
      <c r="A101" s="222" t="s">
        <v>389</v>
      </c>
      <c r="B101" s="119" t="s">
        <v>726</v>
      </c>
      <c r="C101" s="119" t="s">
        <v>731</v>
      </c>
      <c r="D101" s="120" t="s">
        <v>898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 x14ac:dyDescent="0.25">
      <c r="A102" s="223" t="s">
        <v>860</v>
      </c>
      <c r="B102" s="75" t="s">
        <v>726</v>
      </c>
      <c r="C102" s="75" t="s">
        <v>731</v>
      </c>
      <c r="D102" s="120" t="s">
        <v>898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 x14ac:dyDescent="0.25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 x14ac:dyDescent="0.25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 x14ac:dyDescent="0.25">
      <c r="A105" s="223" t="s">
        <v>859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 x14ac:dyDescent="0.2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 x14ac:dyDescent="0.25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 x14ac:dyDescent="0.25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 x14ac:dyDescent="0.25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 x14ac:dyDescent="0.25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 x14ac:dyDescent="0.25">
      <c r="A111" s="223" t="s">
        <v>858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 x14ac:dyDescent="0.25">
      <c r="A112" s="222" t="s">
        <v>900</v>
      </c>
      <c r="B112" s="119" t="s">
        <v>726</v>
      </c>
      <c r="C112" s="119" t="s">
        <v>23</v>
      </c>
      <c r="D112" s="121" t="s">
        <v>899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 x14ac:dyDescent="0.25">
      <c r="A113" s="223" t="s">
        <v>901</v>
      </c>
      <c r="B113" s="75" t="s">
        <v>726</v>
      </c>
      <c r="C113" s="75" t="s">
        <v>23</v>
      </c>
      <c r="D113" s="121" t="s">
        <v>899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 x14ac:dyDescent="0.25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 x14ac:dyDescent="0.25">
      <c r="A115" s="223" t="s">
        <v>857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 x14ac:dyDescent="0.2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 x14ac:dyDescent="0.25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 x14ac:dyDescent="0.25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 x14ac:dyDescent="0.25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 x14ac:dyDescent="0.25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 x14ac:dyDescent="0.25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 x14ac:dyDescent="0.25">
      <c r="A122" s="223" t="s">
        <v>856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 x14ac:dyDescent="0.25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 x14ac:dyDescent="0.25">
      <c r="A124" s="223" t="s">
        <v>855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 x14ac:dyDescent="0.25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 x14ac:dyDescent="0.25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 x14ac:dyDescent="0.25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 x14ac:dyDescent="0.25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 x14ac:dyDescent="0.25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 x14ac:dyDescent="0.25">
      <c r="A130" s="223" t="s">
        <v>849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 x14ac:dyDescent="0.25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 x14ac:dyDescent="0.25">
      <c r="A132" s="223" t="s">
        <v>854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 x14ac:dyDescent="0.25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 x14ac:dyDescent="0.25">
      <c r="A134" s="223" t="s">
        <v>853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 x14ac:dyDescent="0.25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 x14ac:dyDescent="0.25">
      <c r="A136" s="223" t="s">
        <v>852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 x14ac:dyDescent="0.25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 x14ac:dyDescent="0.25">
      <c r="A138" s="223" t="s">
        <v>851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 x14ac:dyDescent="0.25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 x14ac:dyDescent="0.25">
      <c r="A140" s="223" t="s">
        <v>850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 x14ac:dyDescent="0.25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 x14ac:dyDescent="0.25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 x14ac:dyDescent="0.25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 x14ac:dyDescent="0.25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 x14ac:dyDescent="0.25">
      <c r="A145" s="221" t="s">
        <v>903</v>
      </c>
      <c r="B145" s="117" t="s">
        <v>727</v>
      </c>
      <c r="C145" s="117" t="s">
        <v>725</v>
      </c>
      <c r="D145" s="118" t="s">
        <v>902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 x14ac:dyDescent="0.25">
      <c r="A146" s="221" t="s">
        <v>904</v>
      </c>
      <c r="B146" s="117" t="s">
        <v>727</v>
      </c>
      <c r="C146" s="117" t="s">
        <v>725</v>
      </c>
      <c r="D146" s="118" t="s">
        <v>902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 x14ac:dyDescent="0.25">
      <c r="A147" s="221" t="s">
        <v>906</v>
      </c>
      <c r="B147" s="117" t="s">
        <v>727</v>
      </c>
      <c r="C147" s="117" t="s">
        <v>725</v>
      </c>
      <c r="D147" s="118" t="s">
        <v>905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 x14ac:dyDescent="0.25">
      <c r="A148" s="221" t="s">
        <v>907</v>
      </c>
      <c r="B148" s="117" t="s">
        <v>727</v>
      </c>
      <c r="C148" s="117" t="s">
        <v>725</v>
      </c>
      <c r="D148" s="118" t="s">
        <v>905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 x14ac:dyDescent="0.25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 x14ac:dyDescent="0.25">
      <c r="A150" s="223" t="s">
        <v>849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 x14ac:dyDescent="0.25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 x14ac:dyDescent="0.25">
      <c r="A152" s="223" t="s">
        <v>848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 x14ac:dyDescent="0.25">
      <c r="A153" s="223" t="s">
        <v>917</v>
      </c>
      <c r="B153" s="119" t="s">
        <v>727</v>
      </c>
      <c r="C153" s="119" t="s">
        <v>725</v>
      </c>
      <c r="D153" s="121" t="s">
        <v>916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 x14ac:dyDescent="0.25">
      <c r="A154" s="223" t="s">
        <v>918</v>
      </c>
      <c r="B154" s="75" t="s">
        <v>727</v>
      </c>
      <c r="C154" s="75" t="s">
        <v>725</v>
      </c>
      <c r="D154" s="120" t="s">
        <v>916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 x14ac:dyDescent="0.25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 x14ac:dyDescent="0.25">
      <c r="A156" s="223" t="s">
        <v>835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 x14ac:dyDescent="0.25">
      <c r="A157" s="223" t="s">
        <v>847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 x14ac:dyDescent="0.25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 x14ac:dyDescent="0.25">
      <c r="A159" s="223" t="s">
        <v>846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 x14ac:dyDescent="0.25">
      <c r="A160" s="223" t="s">
        <v>943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 x14ac:dyDescent="0.25">
      <c r="A161" s="222" t="s">
        <v>844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 x14ac:dyDescent="0.25">
      <c r="A162" s="223" t="s">
        <v>845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 x14ac:dyDescent="0.25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 x14ac:dyDescent="0.25">
      <c r="A164" s="223" t="s">
        <v>843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 x14ac:dyDescent="0.25">
      <c r="A165" s="223" t="s">
        <v>944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 x14ac:dyDescent="0.25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 x14ac:dyDescent="0.25">
      <c r="A167" s="223" t="s">
        <v>842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 x14ac:dyDescent="0.25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 x14ac:dyDescent="0.25">
      <c r="A169" s="223" t="s">
        <v>841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 x14ac:dyDescent="0.25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 x14ac:dyDescent="0.25">
      <c r="A171" s="223" t="s">
        <v>839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 x14ac:dyDescent="0.25">
      <c r="A172" s="223" t="s">
        <v>840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 x14ac:dyDescent="0.25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 x14ac:dyDescent="0.25">
      <c r="A174" s="223" t="s">
        <v>837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 x14ac:dyDescent="0.25">
      <c r="A175" s="223" t="s">
        <v>838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 x14ac:dyDescent="0.25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 x14ac:dyDescent="0.25">
      <c r="A177" s="223" t="s">
        <v>836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 x14ac:dyDescent="0.25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 x14ac:dyDescent="0.25">
      <c r="A179" s="223" t="s">
        <v>835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 x14ac:dyDescent="0.25">
      <c r="A180" s="221" t="s">
        <v>449</v>
      </c>
      <c r="B180" s="117" t="s">
        <v>727</v>
      </c>
      <c r="C180" s="117" t="s">
        <v>725</v>
      </c>
      <c r="D180" s="118" t="s">
        <v>915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 x14ac:dyDescent="0.25">
      <c r="A181" s="222" t="s">
        <v>414</v>
      </c>
      <c r="B181" s="119" t="s">
        <v>727</v>
      </c>
      <c r="C181" s="119" t="s">
        <v>725</v>
      </c>
      <c r="D181" s="121" t="s">
        <v>913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 x14ac:dyDescent="0.25">
      <c r="A182" s="223" t="s">
        <v>914</v>
      </c>
      <c r="B182" s="75" t="s">
        <v>727</v>
      </c>
      <c r="C182" s="75" t="s">
        <v>725</v>
      </c>
      <c r="D182" s="120" t="s">
        <v>913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 x14ac:dyDescent="0.2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 x14ac:dyDescent="0.25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 x14ac:dyDescent="0.25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 x14ac:dyDescent="0.25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 x14ac:dyDescent="0.25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 x14ac:dyDescent="0.25">
      <c r="A188" s="223" t="s">
        <v>834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 x14ac:dyDescent="0.25">
      <c r="A189" s="223" t="s">
        <v>908</v>
      </c>
      <c r="B189" s="75" t="s">
        <v>727</v>
      </c>
      <c r="C189" s="75" t="s">
        <v>727</v>
      </c>
      <c r="D189" s="120" t="s">
        <v>910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 x14ac:dyDescent="0.25">
      <c r="A190" s="223" t="s">
        <v>909</v>
      </c>
      <c r="B190" s="75" t="s">
        <v>727</v>
      </c>
      <c r="C190" s="75" t="s">
        <v>727</v>
      </c>
      <c r="D190" s="120" t="s">
        <v>910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 x14ac:dyDescent="0.25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 x14ac:dyDescent="0.25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 x14ac:dyDescent="0.25">
      <c r="A193" s="223" t="s">
        <v>834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 x14ac:dyDescent="0.25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 x14ac:dyDescent="0.25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 x14ac:dyDescent="0.25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 x14ac:dyDescent="0.25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 x14ac:dyDescent="0.25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 x14ac:dyDescent="0.25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 x14ac:dyDescent="0.25">
      <c r="A200" s="223" t="s">
        <v>832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 x14ac:dyDescent="0.25">
      <c r="A201" s="223" t="s">
        <v>829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 x14ac:dyDescent="0.25">
      <c r="A202" s="223" t="s">
        <v>833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 x14ac:dyDescent="0.25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 x14ac:dyDescent="0.25">
      <c r="A204" s="222" t="s">
        <v>830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 x14ac:dyDescent="0.25">
      <c r="A205" s="223" t="s">
        <v>831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 x14ac:dyDescent="0.25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 x14ac:dyDescent="0.25">
      <c r="A207" s="222" t="s">
        <v>828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 x14ac:dyDescent="0.25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 x14ac:dyDescent="0.25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 x14ac:dyDescent="0.25">
      <c r="A210" s="223" t="s">
        <v>827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 x14ac:dyDescent="0.25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 x14ac:dyDescent="0.25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 x14ac:dyDescent="0.25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 x14ac:dyDescent="0.25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 x14ac:dyDescent="0.25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 x14ac:dyDescent="0.25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 x14ac:dyDescent="0.25">
      <c r="A217" s="223" t="s">
        <v>826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 x14ac:dyDescent="0.25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 x14ac:dyDescent="0.25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 x14ac:dyDescent="0.25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 x14ac:dyDescent="0.25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 x14ac:dyDescent="0.25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 x14ac:dyDescent="0.25">
      <c r="A223" s="223" t="s">
        <v>825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 x14ac:dyDescent="0.25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 x14ac:dyDescent="0.25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 x14ac:dyDescent="0.25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 x14ac:dyDescent="0.25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 x14ac:dyDescent="0.25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 x14ac:dyDescent="0.25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 x14ac:dyDescent="0.25">
      <c r="A230" s="223" t="s">
        <v>824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 x14ac:dyDescent="0.25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 x14ac:dyDescent="0.25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 x14ac:dyDescent="0.25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 x14ac:dyDescent="0.25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 x14ac:dyDescent="0.25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 x14ac:dyDescent="0.25">
      <c r="A236" s="223" t="s">
        <v>823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 x14ac:dyDescent="0.2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 x14ac:dyDescent="0.2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 x14ac:dyDescent="0.25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 x14ac:dyDescent="0.25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 x14ac:dyDescent="0.25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 x14ac:dyDescent="0.25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 x14ac:dyDescent="0.25">
      <c r="A243" s="223" t="s">
        <v>822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 x14ac:dyDescent="0.25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 x14ac:dyDescent="0.25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 x14ac:dyDescent="0.25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 x14ac:dyDescent="0.25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 x14ac:dyDescent="0.25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 x14ac:dyDescent="0.25">
      <c r="A249" s="134" t="s">
        <v>436</v>
      </c>
      <c r="B249" s="135"/>
      <c r="C249" s="135"/>
      <c r="D249" s="136"/>
      <c r="E249" s="135"/>
      <c r="F249" s="137">
        <f>Ведомственная!G249</f>
        <v>24345.329000000002</v>
      </c>
      <c r="G249" s="137">
        <f>Ведомственная!H249</f>
        <v>6082.3289999999997</v>
      </c>
      <c r="H249" s="137">
        <f>Ведомственная!I249</f>
        <v>8540.6290000000008</v>
      </c>
      <c r="I249" s="145">
        <f t="shared" si="3"/>
        <v>38968.287000000004</v>
      </c>
    </row>
    <row r="250" spans="1:9" x14ac:dyDescent="0.25">
      <c r="A250" s="138"/>
      <c r="B250" s="138"/>
      <c r="C250" s="138"/>
      <c r="D250" s="139"/>
      <c r="E250" s="138"/>
      <c r="F250" s="138"/>
      <c r="G250" s="138"/>
      <c r="H250" s="138"/>
    </row>
    <row r="251" spans="1:9" x14ac:dyDescent="0.25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/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F121" sqref="F121:H121"/>
    </sheetView>
  </sheetViews>
  <sheetFormatPr defaultColWidth="9.140625" defaultRowHeight="15" outlineLevelRow="1" x14ac:dyDescent="0.25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 x14ac:dyDescent="0.25">
      <c r="G1" s="271" t="s">
        <v>716</v>
      </c>
      <c r="H1" s="271"/>
    </row>
    <row r="2" spans="1:9" ht="103.15" customHeight="1" x14ac:dyDescent="0.25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ht="24" customHeight="1" x14ac:dyDescent="0.25">
      <c r="G3" s="271" t="str">
        <f>Ведомственная!H3</f>
        <v>от "___" декабря 2024 года № _____</v>
      </c>
      <c r="H3" s="271"/>
    </row>
    <row r="4" spans="1:9" ht="112.5" customHeight="1" x14ac:dyDescent="0.25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8"/>
      <c r="C5" s="97"/>
      <c r="D5" s="97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 x14ac:dyDescent="0.25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813</v>
      </c>
    </row>
    <row r="8" spans="1:9" x14ac:dyDescent="0.25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 x14ac:dyDescent="0.25">
      <c r="A9" s="67" t="s">
        <v>500</v>
      </c>
      <c r="B9" s="103" t="s">
        <v>740</v>
      </c>
      <c r="C9" s="68"/>
      <c r="D9" s="68"/>
      <c r="E9" s="68"/>
      <c r="F9" s="104">
        <f>F10</f>
        <v>24345.329000000002</v>
      </c>
      <c r="G9" s="104">
        <f t="shared" ref="G9:H9" si="0">G10</f>
        <v>1220</v>
      </c>
      <c r="H9" s="104">
        <f t="shared" si="0"/>
        <v>1265</v>
      </c>
      <c r="I9" s="105">
        <f>F9+G9+H9</f>
        <v>26830.329000000002</v>
      </c>
    </row>
    <row r="10" spans="1:9" ht="51" outlineLevel="1" x14ac:dyDescent="0.25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24345.329000000002</v>
      </c>
      <c r="G10" s="151">
        <f>Ведомственная!H13</f>
        <v>1220</v>
      </c>
      <c r="H10" s="151">
        <f>Ведомственная!I13</f>
        <v>1265</v>
      </c>
      <c r="I10" s="105">
        <f t="shared" ref="I10:I73" si="1">F10+G10+H10</f>
        <v>26830.329000000002</v>
      </c>
    </row>
    <row r="11" spans="1:9" ht="25.5" outlineLevel="1" x14ac:dyDescent="0.25">
      <c r="A11" s="152" t="s">
        <v>364</v>
      </c>
      <c r="B11" s="153" t="s">
        <v>737</v>
      </c>
      <c r="C11" s="154"/>
      <c r="D11" s="154"/>
      <c r="E11" s="154"/>
      <c r="F11" s="151">
        <f>F12+F23+F39+F49</f>
        <v>5823.8810000000003</v>
      </c>
      <c r="G11" s="151">
        <f t="shared" ref="G11:H11" si="2">G12+G23+G39+G49</f>
        <v>4221</v>
      </c>
      <c r="H11" s="151">
        <f t="shared" si="2"/>
        <v>4408.8999999999996</v>
      </c>
      <c r="I11" s="105">
        <f t="shared" si="1"/>
        <v>14453.781000000001</v>
      </c>
    </row>
    <row r="12" spans="1:9" ht="38.25" outlineLevel="1" x14ac:dyDescent="0.25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3">G13+G15+G19+G21</f>
        <v>3686.3</v>
      </c>
      <c r="H12" s="158">
        <f t="shared" si="3"/>
        <v>3868</v>
      </c>
      <c r="I12" s="105">
        <f t="shared" si="1"/>
        <v>11080.6</v>
      </c>
    </row>
    <row r="13" spans="1:9" ht="51" outlineLevel="1" x14ac:dyDescent="0.25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4">G14</f>
        <v>1220</v>
      </c>
      <c r="H13" s="113">
        <f t="shared" si="4"/>
        <v>1265</v>
      </c>
      <c r="I13" s="105">
        <f t="shared" si="1"/>
        <v>3731.3</v>
      </c>
    </row>
    <row r="14" spans="1:9" ht="114.75" outlineLevel="1" x14ac:dyDescent="0.25">
      <c r="A14" s="74" t="s">
        <v>818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1"/>
        <v>3731.3</v>
      </c>
    </row>
    <row r="15" spans="1:9" ht="63.75" outlineLevel="1" x14ac:dyDescent="0.25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5">G16+G17+G18</f>
        <v>2466.3000000000002</v>
      </c>
      <c r="H15" s="113">
        <f t="shared" si="5"/>
        <v>2603</v>
      </c>
      <c r="I15" s="105">
        <f t="shared" si="1"/>
        <v>7349.3</v>
      </c>
    </row>
    <row r="16" spans="1:9" ht="127.5" outlineLevel="1" x14ac:dyDescent="0.25">
      <c r="A16" s="74" t="s">
        <v>819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1"/>
        <v>5441.3</v>
      </c>
    </row>
    <row r="17" spans="1:9" ht="89.25" outlineLevel="1" x14ac:dyDescent="0.25">
      <c r="A17" s="74" t="s">
        <v>820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1"/>
        <v>1887</v>
      </c>
    </row>
    <row r="18" spans="1:9" ht="63.75" outlineLevel="1" x14ac:dyDescent="0.25">
      <c r="A18" s="74" t="s">
        <v>821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1"/>
        <v>21</v>
      </c>
    </row>
    <row r="19" spans="1:9" ht="51" outlineLevel="1" x14ac:dyDescent="0.25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6">G20</f>
        <v>0</v>
      </c>
      <c r="H19" s="113">
        <f t="shared" si="6"/>
        <v>0</v>
      </c>
      <c r="I19" s="105">
        <f t="shared" si="1"/>
        <v>0</v>
      </c>
    </row>
    <row r="20" spans="1:9" ht="114.75" outlineLevel="1" x14ac:dyDescent="0.25">
      <c r="A20" s="74" t="s">
        <v>818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1"/>
        <v>0</v>
      </c>
    </row>
    <row r="21" spans="1:9" ht="51" outlineLevel="1" x14ac:dyDescent="0.25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7">G22</f>
        <v>0</v>
      </c>
      <c r="H21" s="113">
        <f t="shared" si="7"/>
        <v>0</v>
      </c>
      <c r="I21" s="105">
        <f t="shared" si="1"/>
        <v>0</v>
      </c>
    </row>
    <row r="22" spans="1:9" ht="76.5" outlineLevel="1" x14ac:dyDescent="0.25">
      <c r="A22" s="74" t="s">
        <v>875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1"/>
        <v>0</v>
      </c>
    </row>
    <row r="23" spans="1:9" ht="63.75" outlineLevel="1" x14ac:dyDescent="0.25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1438.7</v>
      </c>
      <c r="G23" s="158">
        <f t="shared" ref="G23:H23" si="8">G24+G26+G28+G30+G32+G34+G36</f>
        <v>171.3</v>
      </c>
      <c r="H23" s="158">
        <f t="shared" si="8"/>
        <v>177.5</v>
      </c>
      <c r="I23" s="105">
        <f t="shared" si="1"/>
        <v>1787.5</v>
      </c>
    </row>
    <row r="24" spans="1:9" ht="63.75" outlineLevel="1" x14ac:dyDescent="0.25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9">G25</f>
        <v>0</v>
      </c>
      <c r="H24" s="113">
        <f t="shared" si="9"/>
        <v>0</v>
      </c>
      <c r="I24" s="105">
        <f t="shared" si="1"/>
        <v>0</v>
      </c>
    </row>
    <row r="25" spans="1:9" ht="63.75" outlineLevel="1" x14ac:dyDescent="0.25">
      <c r="A25" s="74" t="s">
        <v>878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1"/>
        <v>0</v>
      </c>
    </row>
    <row r="26" spans="1:9" ht="89.25" outlineLevel="1" x14ac:dyDescent="0.25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0">G27</f>
        <v>0</v>
      </c>
      <c r="H26" s="113">
        <f t="shared" si="10"/>
        <v>0</v>
      </c>
      <c r="I26" s="105">
        <f t="shared" si="1"/>
        <v>82</v>
      </c>
    </row>
    <row r="27" spans="1:9" ht="89.25" outlineLevel="1" x14ac:dyDescent="0.25">
      <c r="A27" s="74" t="s">
        <v>873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1"/>
        <v>82</v>
      </c>
    </row>
    <row r="28" spans="1:9" ht="76.5" outlineLevel="1" x14ac:dyDescent="0.25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1">G29</f>
        <v>0</v>
      </c>
      <c r="H28" s="113">
        <f t="shared" si="11"/>
        <v>0</v>
      </c>
      <c r="I28" s="105">
        <f t="shared" si="1"/>
        <v>40.200000000000003</v>
      </c>
    </row>
    <row r="29" spans="1:9" ht="76.5" outlineLevel="1" x14ac:dyDescent="0.25">
      <c r="A29" s="74" t="s">
        <v>879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1"/>
        <v>40.200000000000003</v>
      </c>
    </row>
    <row r="30" spans="1:9" ht="76.5" outlineLevel="1" x14ac:dyDescent="0.25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2">G31</f>
        <v>0</v>
      </c>
      <c r="H30" s="113">
        <f t="shared" si="12"/>
        <v>0</v>
      </c>
      <c r="I30" s="105">
        <f t="shared" si="1"/>
        <v>18.5</v>
      </c>
    </row>
    <row r="31" spans="1:9" ht="89.25" x14ac:dyDescent="0.25">
      <c r="A31" s="74" t="s">
        <v>871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1"/>
        <v>18.5</v>
      </c>
    </row>
    <row r="32" spans="1:9" ht="76.5" outlineLevel="1" x14ac:dyDescent="0.25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3">G33</f>
        <v>0</v>
      </c>
      <c r="H32" s="113">
        <f t="shared" si="13"/>
        <v>0</v>
      </c>
      <c r="I32" s="105">
        <f t="shared" si="1"/>
        <v>21.5</v>
      </c>
    </row>
    <row r="33" spans="1:9" ht="89.25" outlineLevel="1" x14ac:dyDescent="0.25">
      <c r="A33" s="74" t="s">
        <v>870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1"/>
        <v>21.5</v>
      </c>
    </row>
    <row r="34" spans="1:9" ht="76.5" outlineLevel="1" x14ac:dyDescent="0.25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4">G35</f>
        <v>0</v>
      </c>
      <c r="H34" s="113">
        <f t="shared" si="14"/>
        <v>0</v>
      </c>
      <c r="I34" s="105">
        <f t="shared" si="1"/>
        <v>1120.3</v>
      </c>
    </row>
    <row r="35" spans="1:9" ht="76.5" outlineLevel="1" x14ac:dyDescent="0.25">
      <c r="A35" s="74" t="s">
        <v>869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1"/>
        <v>1120.3</v>
      </c>
    </row>
    <row r="36" spans="1:9" ht="89.25" outlineLevel="1" x14ac:dyDescent="0.25">
      <c r="A36" s="116" t="s">
        <v>464</v>
      </c>
      <c r="B36" s="121" t="s">
        <v>751</v>
      </c>
      <c r="C36" s="119"/>
      <c r="D36" s="119"/>
      <c r="E36" s="119"/>
      <c r="F36" s="113">
        <f>F37+F38</f>
        <v>156.19999999999999</v>
      </c>
      <c r="G36" s="113">
        <f t="shared" ref="G36:H36" si="15">G37+G38</f>
        <v>171.3</v>
      </c>
      <c r="H36" s="113">
        <f t="shared" si="15"/>
        <v>177.5</v>
      </c>
      <c r="I36" s="105">
        <f t="shared" si="1"/>
        <v>505</v>
      </c>
    </row>
    <row r="37" spans="1:9" ht="102" outlineLevel="1" x14ac:dyDescent="0.25">
      <c r="A37" s="74" t="s">
        <v>880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141.19999999999999</v>
      </c>
      <c r="G37" s="113">
        <f>Ведомственная!H59</f>
        <v>155.30000000000001</v>
      </c>
      <c r="H37" s="113">
        <f>Ведомственная!I59</f>
        <v>160.5</v>
      </c>
      <c r="I37" s="105">
        <f t="shared" si="1"/>
        <v>457</v>
      </c>
    </row>
    <row r="38" spans="1:9" ht="63.75" outlineLevel="1" x14ac:dyDescent="0.25">
      <c r="A38" s="74" t="s">
        <v>881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15</v>
      </c>
      <c r="G38" s="113">
        <f>Ведомственная!H60</f>
        <v>16</v>
      </c>
      <c r="H38" s="113">
        <f>Ведомственная!I60</f>
        <v>17</v>
      </c>
      <c r="I38" s="105">
        <f t="shared" si="1"/>
        <v>48</v>
      </c>
    </row>
    <row r="39" spans="1:9" ht="38.25" outlineLevel="1" x14ac:dyDescent="0.25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6">G40+G43+G45+G47</f>
        <v>0</v>
      </c>
      <c r="H39" s="158">
        <f t="shared" si="16"/>
        <v>0</v>
      </c>
      <c r="I39" s="105">
        <f t="shared" si="1"/>
        <v>543.6</v>
      </c>
    </row>
    <row r="40" spans="1:9" ht="25.5" outlineLevel="1" x14ac:dyDescent="0.25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7">G41+G42</f>
        <v>0</v>
      </c>
      <c r="H40" s="113">
        <f t="shared" si="17"/>
        <v>0</v>
      </c>
      <c r="I40" s="105">
        <f t="shared" si="1"/>
        <v>468.6</v>
      </c>
    </row>
    <row r="41" spans="1:9" ht="51" outlineLevel="1" x14ac:dyDescent="0.25">
      <c r="A41" s="74" t="s">
        <v>866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1"/>
        <v>468.6</v>
      </c>
    </row>
    <row r="42" spans="1:9" ht="63.75" outlineLevel="1" x14ac:dyDescent="0.25">
      <c r="A42" s="116" t="s">
        <v>867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1"/>
        <v>0</v>
      </c>
    </row>
    <row r="43" spans="1:9" ht="51" outlineLevel="1" x14ac:dyDescent="0.25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8">G44</f>
        <v>0</v>
      </c>
      <c r="H43" s="113">
        <f t="shared" si="18"/>
        <v>0</v>
      </c>
      <c r="I43" s="105">
        <f t="shared" si="1"/>
        <v>75</v>
      </c>
    </row>
    <row r="44" spans="1:9" ht="76.5" outlineLevel="1" x14ac:dyDescent="0.25">
      <c r="A44" s="74" t="s">
        <v>865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1"/>
        <v>75</v>
      </c>
    </row>
    <row r="45" spans="1:9" ht="25.5" outlineLevel="1" x14ac:dyDescent="0.25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19">G46</f>
        <v>0</v>
      </c>
      <c r="H45" s="113">
        <f t="shared" si="19"/>
        <v>0</v>
      </c>
      <c r="I45" s="105">
        <f t="shared" si="1"/>
        <v>0</v>
      </c>
    </row>
    <row r="46" spans="1:9" ht="51" outlineLevel="1" x14ac:dyDescent="0.25">
      <c r="A46" s="74" t="s">
        <v>864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1"/>
        <v>0</v>
      </c>
    </row>
    <row r="47" spans="1:9" ht="38.25" outlineLevel="1" x14ac:dyDescent="0.25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0">G48</f>
        <v>0</v>
      </c>
      <c r="H47" s="113">
        <f t="shared" si="20"/>
        <v>0</v>
      </c>
      <c r="I47" s="105">
        <f t="shared" si="1"/>
        <v>0</v>
      </c>
    </row>
    <row r="48" spans="1:9" ht="63.75" outlineLevel="1" x14ac:dyDescent="0.25">
      <c r="A48" s="74" t="s">
        <v>863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1"/>
        <v>0</v>
      </c>
    </row>
    <row r="49" spans="1:9" ht="25.5" outlineLevel="1" x14ac:dyDescent="0.25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1">G50+G52+G54+G56+G60+G62+G64+G66+G58</f>
        <v>363.4</v>
      </c>
      <c r="H49" s="158">
        <f t="shared" si="21"/>
        <v>363.4</v>
      </c>
      <c r="I49" s="105">
        <f t="shared" si="1"/>
        <v>1042.0810000000001</v>
      </c>
    </row>
    <row r="50" spans="1:9" ht="25.5" outlineLevel="1" x14ac:dyDescent="0.25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2">G51</f>
        <v>1</v>
      </c>
      <c r="H50" s="113">
        <f t="shared" si="22"/>
        <v>1</v>
      </c>
      <c r="I50" s="105">
        <f t="shared" si="1"/>
        <v>3</v>
      </c>
    </row>
    <row r="51" spans="1:9" ht="38.25" outlineLevel="1" x14ac:dyDescent="0.25">
      <c r="A51" s="74" t="s">
        <v>874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1"/>
        <v>3</v>
      </c>
    </row>
    <row r="52" spans="1:9" ht="38.25" outlineLevel="1" x14ac:dyDescent="0.25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3">G53</f>
        <v>0</v>
      </c>
      <c r="H52" s="113">
        <f t="shared" si="23"/>
        <v>0</v>
      </c>
      <c r="I52" s="105">
        <f t="shared" si="1"/>
        <v>0</v>
      </c>
    </row>
    <row r="53" spans="1:9" ht="63.75" outlineLevel="1" x14ac:dyDescent="0.25">
      <c r="A53" s="74" t="s">
        <v>862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1"/>
        <v>0</v>
      </c>
    </row>
    <row r="54" spans="1:9" ht="63.75" outlineLevel="1" x14ac:dyDescent="0.25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4">G55</f>
        <v>0</v>
      </c>
      <c r="H54" s="113">
        <f t="shared" si="24"/>
        <v>0</v>
      </c>
      <c r="I54" s="105">
        <f t="shared" si="1"/>
        <v>0</v>
      </c>
    </row>
    <row r="55" spans="1:9" ht="89.25" outlineLevel="1" x14ac:dyDescent="0.25">
      <c r="A55" s="74" t="s">
        <v>861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1"/>
        <v>0</v>
      </c>
    </row>
    <row r="56" spans="1:9" ht="38.25" outlineLevel="1" x14ac:dyDescent="0.25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5">G57</f>
        <v>0</v>
      </c>
      <c r="H56" s="113">
        <f t="shared" si="25"/>
        <v>0</v>
      </c>
      <c r="I56" s="105">
        <f t="shared" si="1"/>
        <v>0</v>
      </c>
    </row>
    <row r="57" spans="1:9" ht="63.75" x14ac:dyDescent="0.25">
      <c r="A57" s="74" t="s">
        <v>858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1"/>
        <v>0</v>
      </c>
    </row>
    <row r="58" spans="1:9" ht="25.5" x14ac:dyDescent="0.25">
      <c r="A58" s="222" t="s">
        <v>900</v>
      </c>
      <c r="B58" s="121" t="s">
        <v>899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1"/>
        <v>0</v>
      </c>
    </row>
    <row r="59" spans="1:9" ht="51" x14ac:dyDescent="0.25">
      <c r="A59" s="223" t="s">
        <v>901</v>
      </c>
      <c r="B59" s="121" t="s">
        <v>899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1"/>
        <v>0</v>
      </c>
    </row>
    <row r="60" spans="1:9" ht="51" outlineLevel="1" x14ac:dyDescent="0.25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6">G61</f>
        <v>0</v>
      </c>
      <c r="H60" s="113">
        <f t="shared" si="26"/>
        <v>0</v>
      </c>
      <c r="I60" s="105">
        <f t="shared" si="1"/>
        <v>0</v>
      </c>
    </row>
    <row r="61" spans="1:9" ht="76.5" outlineLevel="1" x14ac:dyDescent="0.25">
      <c r="A61" s="74" t="s">
        <v>857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1"/>
        <v>0</v>
      </c>
    </row>
    <row r="62" spans="1:9" ht="25.5" outlineLevel="1" x14ac:dyDescent="0.25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7">G63</f>
        <v>362.4</v>
      </c>
      <c r="H62" s="113">
        <f t="shared" si="27"/>
        <v>362.4</v>
      </c>
      <c r="I62" s="105">
        <f t="shared" si="1"/>
        <v>1039.0340000000001</v>
      </c>
    </row>
    <row r="63" spans="1:9" ht="38.25" outlineLevel="1" x14ac:dyDescent="0.25">
      <c r="A63" s="74" t="s">
        <v>826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1"/>
        <v>1039.0340000000001</v>
      </c>
    </row>
    <row r="64" spans="1:9" ht="38.25" outlineLevel="1" x14ac:dyDescent="0.25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8">G65</f>
        <v>0</v>
      </c>
      <c r="H64" s="113">
        <f t="shared" si="28"/>
        <v>0</v>
      </c>
      <c r="I64" s="105">
        <f t="shared" si="1"/>
        <v>0</v>
      </c>
    </row>
    <row r="65" spans="1:9" ht="51" x14ac:dyDescent="0.25">
      <c r="A65" s="74" t="s">
        <v>884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1"/>
        <v>0</v>
      </c>
    </row>
    <row r="66" spans="1:9" ht="38.25" outlineLevel="1" x14ac:dyDescent="0.25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29">G67</f>
        <v>0</v>
      </c>
      <c r="H66" s="113">
        <f t="shared" si="29"/>
        <v>0</v>
      </c>
      <c r="I66" s="105">
        <f t="shared" si="1"/>
        <v>4.7E-2</v>
      </c>
    </row>
    <row r="67" spans="1:9" ht="51" outlineLevel="1" x14ac:dyDescent="0.25">
      <c r="A67" s="74" t="s">
        <v>822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1"/>
        <v>4.7E-2</v>
      </c>
    </row>
    <row r="68" spans="1:9" ht="25.5" outlineLevel="1" x14ac:dyDescent="0.25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0">G69+G77</f>
        <v>0</v>
      </c>
      <c r="H68" s="151">
        <f t="shared" si="30"/>
        <v>0</v>
      </c>
      <c r="I68" s="105">
        <f t="shared" si="1"/>
        <v>706.8</v>
      </c>
    </row>
    <row r="69" spans="1:9" ht="76.5" outlineLevel="1" x14ac:dyDescent="0.25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1">G70+G72+G75</f>
        <v>0</v>
      </c>
      <c r="H69" s="158">
        <f t="shared" si="31"/>
        <v>0</v>
      </c>
      <c r="I69" s="105">
        <f t="shared" si="1"/>
        <v>706.8</v>
      </c>
    </row>
    <row r="70" spans="1:9" ht="25.5" outlineLevel="1" x14ac:dyDescent="0.25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2">G71</f>
        <v>0</v>
      </c>
      <c r="H70" s="113">
        <f t="shared" si="32"/>
        <v>0</v>
      </c>
      <c r="I70" s="105">
        <f t="shared" si="1"/>
        <v>706.8</v>
      </c>
    </row>
    <row r="71" spans="1:9" ht="51" x14ac:dyDescent="0.25">
      <c r="A71" s="74" t="s">
        <v>876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1"/>
        <v>706.8</v>
      </c>
    </row>
    <row r="72" spans="1:9" ht="25.5" outlineLevel="1" x14ac:dyDescent="0.25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3">G73+G74</f>
        <v>0</v>
      </c>
      <c r="H72" s="113">
        <f t="shared" si="33"/>
        <v>0</v>
      </c>
      <c r="I72" s="105">
        <f t="shared" si="1"/>
        <v>0</v>
      </c>
    </row>
    <row r="73" spans="1:9" ht="38.25" outlineLevel="1" x14ac:dyDescent="0.25">
      <c r="A73" s="74" t="s">
        <v>859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1"/>
        <v>0</v>
      </c>
    </row>
    <row r="74" spans="1:9" ht="51" outlineLevel="1" x14ac:dyDescent="0.25">
      <c r="A74" s="74" t="s">
        <v>942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 x14ac:dyDescent="0.25">
      <c r="A75" s="88" t="s">
        <v>389</v>
      </c>
      <c r="B75" s="120" t="s">
        <v>898</v>
      </c>
      <c r="C75" s="119"/>
      <c r="D75" s="119"/>
      <c r="E75" s="119"/>
      <c r="F75" s="113">
        <f>F76</f>
        <v>0</v>
      </c>
      <c r="G75" s="113">
        <f t="shared" ref="G75:H75" si="34">G76</f>
        <v>0</v>
      </c>
      <c r="H75" s="113">
        <f t="shared" si="34"/>
        <v>0</v>
      </c>
      <c r="I75" s="105">
        <f t="shared" ref="I75:I140" si="35">F75+G75+H75</f>
        <v>0</v>
      </c>
    </row>
    <row r="76" spans="1:9" ht="76.5" outlineLevel="1" x14ac:dyDescent="0.25">
      <c r="A76" s="74" t="s">
        <v>860</v>
      </c>
      <c r="B76" s="120" t="s">
        <v>898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5"/>
        <v>0</v>
      </c>
    </row>
    <row r="77" spans="1:9" ht="63.75" outlineLevel="1" x14ac:dyDescent="0.25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6">G78</f>
        <v>0</v>
      </c>
      <c r="H77" s="158">
        <f t="shared" si="36"/>
        <v>0</v>
      </c>
      <c r="I77" s="105">
        <f t="shared" si="35"/>
        <v>0</v>
      </c>
    </row>
    <row r="78" spans="1:9" ht="25.5" outlineLevel="1" x14ac:dyDescent="0.25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6"/>
        <v>0</v>
      </c>
      <c r="H78" s="113">
        <f t="shared" si="36"/>
        <v>0</v>
      </c>
      <c r="I78" s="105">
        <f t="shared" si="35"/>
        <v>0</v>
      </c>
    </row>
    <row r="79" spans="1:9" ht="38.25" outlineLevel="1" x14ac:dyDescent="0.25">
      <c r="A79" s="74" t="s">
        <v>859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5"/>
        <v>0</v>
      </c>
    </row>
    <row r="80" spans="1:9" ht="38.25" x14ac:dyDescent="0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7">G81+G102</f>
        <v>1618.0257499999998</v>
      </c>
      <c r="H80" s="151">
        <f t="shared" si="37"/>
        <v>3888.4257499999999</v>
      </c>
      <c r="I80" s="105">
        <f t="shared" si="35"/>
        <v>22137.99625</v>
      </c>
    </row>
    <row r="81" spans="1:9" ht="38.25" outlineLevel="1" x14ac:dyDescent="0.25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8">G82+G84+G86+G88+G90+G92+G94+G96+G98+G100</f>
        <v>0</v>
      </c>
      <c r="H81" s="158">
        <f t="shared" si="38"/>
        <v>0</v>
      </c>
      <c r="I81" s="105">
        <f t="shared" si="35"/>
        <v>15212.9</v>
      </c>
    </row>
    <row r="82" spans="1:9" ht="51" outlineLevel="1" x14ac:dyDescent="0.25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39">G83</f>
        <v>0</v>
      </c>
      <c r="H82" s="113">
        <f t="shared" si="39"/>
        <v>0</v>
      </c>
      <c r="I82" s="105">
        <f t="shared" si="35"/>
        <v>0</v>
      </c>
    </row>
    <row r="83" spans="1:9" ht="89.25" outlineLevel="1" x14ac:dyDescent="0.25">
      <c r="A83" s="74" t="s">
        <v>856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5"/>
        <v>0</v>
      </c>
    </row>
    <row r="84" spans="1:9" ht="38.25" outlineLevel="1" x14ac:dyDescent="0.25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0">G85</f>
        <v>0</v>
      </c>
      <c r="H84" s="113">
        <f t="shared" si="40"/>
        <v>0</v>
      </c>
      <c r="I84" s="105">
        <f t="shared" si="35"/>
        <v>0</v>
      </c>
    </row>
    <row r="85" spans="1:9" ht="63.75" outlineLevel="1" x14ac:dyDescent="0.25">
      <c r="A85" s="74" t="s">
        <v>855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5"/>
        <v>0</v>
      </c>
    </row>
    <row r="86" spans="1:9" ht="51" outlineLevel="1" x14ac:dyDescent="0.25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1">G87</f>
        <v>0</v>
      </c>
      <c r="H86" s="113">
        <f t="shared" si="41"/>
        <v>0</v>
      </c>
      <c r="I86" s="105">
        <f t="shared" si="35"/>
        <v>0</v>
      </c>
    </row>
    <row r="87" spans="1:9" ht="76.5" outlineLevel="1" x14ac:dyDescent="0.25">
      <c r="A87" s="74" t="s">
        <v>849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5"/>
        <v>0</v>
      </c>
    </row>
    <row r="88" spans="1:9" ht="38.25" outlineLevel="1" x14ac:dyDescent="0.25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2">G89</f>
        <v>0</v>
      </c>
      <c r="H88" s="113">
        <f t="shared" si="42"/>
        <v>0</v>
      </c>
      <c r="I88" s="105">
        <f t="shared" si="35"/>
        <v>0</v>
      </c>
    </row>
    <row r="89" spans="1:9" ht="63.75" outlineLevel="1" x14ac:dyDescent="0.25">
      <c r="A89" s="74" t="s">
        <v>854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5"/>
        <v>0</v>
      </c>
    </row>
    <row r="90" spans="1:9" ht="25.5" outlineLevel="1" x14ac:dyDescent="0.25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3">G91</f>
        <v>0</v>
      </c>
      <c r="H90" s="113">
        <f t="shared" si="43"/>
        <v>0</v>
      </c>
      <c r="I90" s="105">
        <f t="shared" si="35"/>
        <v>0</v>
      </c>
    </row>
    <row r="91" spans="1:9" ht="51" outlineLevel="1" x14ac:dyDescent="0.25">
      <c r="A91" s="74" t="s">
        <v>853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5"/>
        <v>0</v>
      </c>
    </row>
    <row r="92" spans="1:9" ht="38.25" outlineLevel="1" x14ac:dyDescent="0.25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4">G93</f>
        <v>0</v>
      </c>
      <c r="H92" s="113">
        <f t="shared" si="44"/>
        <v>0</v>
      </c>
      <c r="I92" s="105">
        <f t="shared" si="35"/>
        <v>0</v>
      </c>
    </row>
    <row r="93" spans="1:9" ht="63.75" outlineLevel="1" x14ac:dyDescent="0.25">
      <c r="A93" s="74" t="s">
        <v>852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5"/>
        <v>0</v>
      </c>
    </row>
    <row r="94" spans="1:9" ht="38.25" outlineLevel="1" x14ac:dyDescent="0.25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5">G95</f>
        <v>0</v>
      </c>
      <c r="H94" s="113">
        <f t="shared" si="45"/>
        <v>0</v>
      </c>
      <c r="I94" s="105">
        <f t="shared" si="35"/>
        <v>0</v>
      </c>
    </row>
    <row r="95" spans="1:9" ht="63.75" outlineLevel="1" x14ac:dyDescent="0.25">
      <c r="A95" s="74" t="s">
        <v>851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5"/>
        <v>0</v>
      </c>
    </row>
    <row r="96" spans="1:9" ht="63.75" outlineLevel="1" x14ac:dyDescent="0.25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6">G97</f>
        <v>0</v>
      </c>
      <c r="H96" s="113">
        <f t="shared" si="46"/>
        <v>0</v>
      </c>
      <c r="I96" s="105">
        <f t="shared" si="35"/>
        <v>0</v>
      </c>
    </row>
    <row r="97" spans="1:9" ht="89.25" outlineLevel="1" x14ac:dyDescent="0.25">
      <c r="A97" s="74" t="s">
        <v>850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5"/>
        <v>0</v>
      </c>
    </row>
    <row r="98" spans="1:9" ht="38.25" outlineLevel="1" x14ac:dyDescent="0.25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7">G99</f>
        <v>0</v>
      </c>
      <c r="H98" s="113">
        <f t="shared" si="47"/>
        <v>0</v>
      </c>
      <c r="I98" s="105">
        <f t="shared" si="35"/>
        <v>15212.9</v>
      </c>
    </row>
    <row r="99" spans="1:9" ht="63.75" outlineLevel="1" x14ac:dyDescent="0.25">
      <c r="A99" s="74" t="s">
        <v>834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5"/>
        <v>15212.9</v>
      </c>
    </row>
    <row r="100" spans="1:9" ht="38.25" outlineLevel="1" x14ac:dyDescent="0.25">
      <c r="A100" s="222" t="s">
        <v>416</v>
      </c>
      <c r="B100" s="120" t="s">
        <v>910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5"/>
        <v>0</v>
      </c>
    </row>
    <row r="101" spans="1:9" ht="63.75" outlineLevel="1" x14ac:dyDescent="0.25">
      <c r="A101" s="223" t="s">
        <v>834</v>
      </c>
      <c r="B101" s="120" t="s">
        <v>910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5"/>
        <v>0</v>
      </c>
    </row>
    <row r="102" spans="1:9" ht="25.5" outlineLevel="1" x14ac:dyDescent="0.25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8">G107+G109+G113+G116+G119+G121+G124+G126+G128+G131+G134+G136+G138+G140+G103+G105+G111</f>
        <v>1618.0257499999998</v>
      </c>
      <c r="H102" s="158">
        <f t="shared" si="48"/>
        <v>3888.4257499999999</v>
      </c>
      <c r="I102" s="105">
        <f t="shared" si="35"/>
        <v>6925.0962499999996</v>
      </c>
    </row>
    <row r="103" spans="1:9" ht="25.5" outlineLevel="1" x14ac:dyDescent="0.25">
      <c r="A103" s="221" t="s">
        <v>903</v>
      </c>
      <c r="B103" s="118" t="s">
        <v>902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5"/>
        <v>0</v>
      </c>
    </row>
    <row r="104" spans="1:9" ht="51" outlineLevel="1" x14ac:dyDescent="0.25">
      <c r="A104" s="221" t="s">
        <v>904</v>
      </c>
      <c r="B104" s="118" t="s">
        <v>902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5"/>
        <v>0</v>
      </c>
    </row>
    <row r="105" spans="1:9" ht="38.25" outlineLevel="1" x14ac:dyDescent="0.25">
      <c r="A105" s="221" t="s">
        <v>906</v>
      </c>
      <c r="B105" s="118" t="s">
        <v>905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5"/>
        <v>0</v>
      </c>
    </row>
    <row r="106" spans="1:9" ht="63.75" outlineLevel="1" x14ac:dyDescent="0.25">
      <c r="A106" s="221" t="s">
        <v>907</v>
      </c>
      <c r="B106" s="118" t="s">
        <v>905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5"/>
        <v>0</v>
      </c>
    </row>
    <row r="107" spans="1:9" ht="51" outlineLevel="1" x14ac:dyDescent="0.25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49">G108</f>
        <v>0</v>
      </c>
      <c r="H107" s="113">
        <f t="shared" si="49"/>
        <v>0</v>
      </c>
      <c r="I107" s="105">
        <f t="shared" si="35"/>
        <v>0</v>
      </c>
    </row>
    <row r="108" spans="1:9" ht="76.5" outlineLevel="1" x14ac:dyDescent="0.25">
      <c r="A108" s="74" t="s">
        <v>849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5"/>
        <v>0</v>
      </c>
    </row>
    <row r="109" spans="1:9" ht="25.5" outlineLevel="1" x14ac:dyDescent="0.25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0">G110</f>
        <v>497.52</v>
      </c>
      <c r="H109" s="113">
        <f t="shared" si="50"/>
        <v>497.52</v>
      </c>
      <c r="I109" s="105">
        <f t="shared" si="35"/>
        <v>1594.3609999999999</v>
      </c>
    </row>
    <row r="110" spans="1:9" ht="63.75" outlineLevel="1" x14ac:dyDescent="0.25">
      <c r="A110" s="74" t="s">
        <v>848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5"/>
        <v>1594.3609999999999</v>
      </c>
    </row>
    <row r="111" spans="1:9" ht="38.25" outlineLevel="1" x14ac:dyDescent="0.25">
      <c r="A111" s="223" t="s">
        <v>917</v>
      </c>
      <c r="B111" s="121" t="s">
        <v>916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5"/>
        <v>0</v>
      </c>
    </row>
    <row r="112" spans="1:9" ht="63.75" outlineLevel="1" x14ac:dyDescent="0.25">
      <c r="A112" s="223" t="s">
        <v>918</v>
      </c>
      <c r="B112" s="120" t="s">
        <v>916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5"/>
        <v>0</v>
      </c>
    </row>
    <row r="113" spans="1:9" ht="25.5" outlineLevel="1" x14ac:dyDescent="0.25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1">G114+G115</f>
        <v>0</v>
      </c>
      <c r="H113" s="113">
        <f t="shared" si="51"/>
        <v>0</v>
      </c>
      <c r="I113" s="105">
        <f t="shared" si="35"/>
        <v>0</v>
      </c>
    </row>
    <row r="114" spans="1:9" ht="38.25" outlineLevel="1" x14ac:dyDescent="0.25">
      <c r="A114" s="74" t="s">
        <v>835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5"/>
        <v>0</v>
      </c>
    </row>
    <row r="115" spans="1:9" ht="25.5" outlineLevel="1" x14ac:dyDescent="0.25">
      <c r="A115" s="74" t="s">
        <v>847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5"/>
        <v>0</v>
      </c>
    </row>
    <row r="116" spans="1:9" ht="25.5" outlineLevel="1" x14ac:dyDescent="0.25">
      <c r="A116" s="88" t="s">
        <v>885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2">G117+G118</f>
        <v>0</v>
      </c>
      <c r="H116" s="113">
        <f t="shared" si="52"/>
        <v>0</v>
      </c>
      <c r="I116" s="105">
        <f t="shared" si="35"/>
        <v>0</v>
      </c>
    </row>
    <row r="117" spans="1:9" ht="38.25" x14ac:dyDescent="0.25">
      <c r="A117" s="74" t="s">
        <v>846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5"/>
        <v>0</v>
      </c>
    </row>
    <row r="118" spans="1:9" ht="51" x14ac:dyDescent="0.25">
      <c r="A118" s="74" t="s">
        <v>943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 x14ac:dyDescent="0.25">
      <c r="A119" s="88" t="s">
        <v>886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3">G120</f>
        <v>65.5</v>
      </c>
      <c r="H119" s="113">
        <f t="shared" si="53"/>
        <v>6.5</v>
      </c>
      <c r="I119" s="105">
        <f t="shared" si="35"/>
        <v>137.40575000000001</v>
      </c>
    </row>
    <row r="120" spans="1:9" ht="51" outlineLevel="1" x14ac:dyDescent="0.25">
      <c r="A120" s="74" t="s">
        <v>887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5"/>
        <v>137.40575000000001</v>
      </c>
    </row>
    <row r="121" spans="1:9" ht="38.25" outlineLevel="1" x14ac:dyDescent="0.25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4">G122+G123</f>
        <v>0</v>
      </c>
      <c r="H121" s="113">
        <f t="shared" si="54"/>
        <v>0</v>
      </c>
      <c r="I121" s="105">
        <f t="shared" si="35"/>
        <v>0</v>
      </c>
    </row>
    <row r="122" spans="1:9" ht="63.75" outlineLevel="1" x14ac:dyDescent="0.25">
      <c r="A122" s="74" t="s">
        <v>843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5"/>
        <v>0</v>
      </c>
    </row>
    <row r="123" spans="1:9" ht="63.75" outlineLevel="1" x14ac:dyDescent="0.25">
      <c r="A123" s="74" t="s">
        <v>944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 x14ac:dyDescent="0.25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5">G125</f>
        <v>0</v>
      </c>
      <c r="H124" s="113">
        <f t="shared" si="55"/>
        <v>0</v>
      </c>
      <c r="I124" s="105">
        <f t="shared" si="35"/>
        <v>0</v>
      </c>
    </row>
    <row r="125" spans="1:9" ht="76.5" outlineLevel="1" x14ac:dyDescent="0.25">
      <c r="A125" s="74" t="s">
        <v>842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5"/>
        <v>0</v>
      </c>
    </row>
    <row r="126" spans="1:9" ht="25.5" outlineLevel="1" x14ac:dyDescent="0.25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6">G127</f>
        <v>0</v>
      </c>
      <c r="H126" s="113">
        <f t="shared" si="56"/>
        <v>0</v>
      </c>
      <c r="I126" s="105">
        <f t="shared" si="35"/>
        <v>0</v>
      </c>
    </row>
    <row r="127" spans="1:9" ht="51" outlineLevel="1" x14ac:dyDescent="0.25">
      <c r="A127" s="74" t="s">
        <v>888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5"/>
        <v>0</v>
      </c>
    </row>
    <row r="128" spans="1:9" ht="25.5" x14ac:dyDescent="0.2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7">G129+G130</f>
        <v>889.6</v>
      </c>
      <c r="H128" s="113">
        <f t="shared" si="57"/>
        <v>819</v>
      </c>
      <c r="I128" s="105">
        <f t="shared" si="35"/>
        <v>2244.518</v>
      </c>
    </row>
    <row r="129" spans="1:9" ht="51" x14ac:dyDescent="0.25">
      <c r="A129" s="74" t="s">
        <v>839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5"/>
        <v>2244.518</v>
      </c>
    </row>
    <row r="130" spans="1:9" ht="38.25" outlineLevel="1" x14ac:dyDescent="0.25">
      <c r="A130" s="74" t="s">
        <v>840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5"/>
        <v>0</v>
      </c>
    </row>
    <row r="131" spans="1:9" ht="38.25" outlineLevel="1" x14ac:dyDescent="0.25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8">G132+G133</f>
        <v>0</v>
      </c>
      <c r="H131" s="113">
        <f t="shared" si="58"/>
        <v>0</v>
      </c>
      <c r="I131" s="105">
        <f t="shared" si="35"/>
        <v>0</v>
      </c>
    </row>
    <row r="132" spans="1:9" ht="63.75" outlineLevel="1" x14ac:dyDescent="0.25">
      <c r="A132" s="74" t="s">
        <v>837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5"/>
        <v>0</v>
      </c>
    </row>
    <row r="133" spans="1:9" ht="51" outlineLevel="1" x14ac:dyDescent="0.25">
      <c r="A133" s="74" t="s">
        <v>838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5"/>
        <v>0</v>
      </c>
    </row>
    <row r="134" spans="1:9" ht="38.25" outlineLevel="1" x14ac:dyDescent="0.25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59">G135</f>
        <v>0</v>
      </c>
      <c r="H134" s="113">
        <f t="shared" si="59"/>
        <v>0</v>
      </c>
      <c r="I134" s="105">
        <f t="shared" si="35"/>
        <v>0</v>
      </c>
    </row>
    <row r="135" spans="1:9" ht="63.75" outlineLevel="1" x14ac:dyDescent="0.25">
      <c r="A135" s="74" t="s">
        <v>836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5"/>
        <v>0</v>
      </c>
    </row>
    <row r="136" spans="1:9" ht="25.5" outlineLevel="1" x14ac:dyDescent="0.25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0">G137</f>
        <v>165.40575000000001</v>
      </c>
      <c r="H136" s="113">
        <f t="shared" si="60"/>
        <v>165.40575000000001</v>
      </c>
      <c r="I136" s="105">
        <f t="shared" si="35"/>
        <v>548.81150000000002</v>
      </c>
    </row>
    <row r="137" spans="1:9" ht="38.25" outlineLevel="1" x14ac:dyDescent="0.25">
      <c r="A137" s="74" t="s">
        <v>889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5"/>
        <v>548.81150000000002</v>
      </c>
    </row>
    <row r="138" spans="1:9" ht="38.25" outlineLevel="1" x14ac:dyDescent="0.25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1">G139</f>
        <v>0</v>
      </c>
      <c r="H138" s="113">
        <f t="shared" si="61"/>
        <v>0</v>
      </c>
      <c r="I138" s="105">
        <f t="shared" si="35"/>
        <v>0</v>
      </c>
    </row>
    <row r="139" spans="1:9" ht="63.75" outlineLevel="1" x14ac:dyDescent="0.25">
      <c r="A139" s="74" t="s">
        <v>834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5"/>
        <v>0</v>
      </c>
    </row>
    <row r="140" spans="1:9" ht="25.5" outlineLevel="1" x14ac:dyDescent="0.25">
      <c r="A140" s="116" t="s">
        <v>449</v>
      </c>
      <c r="B140" s="118" t="s">
        <v>915</v>
      </c>
      <c r="C140" s="117"/>
      <c r="D140" s="117"/>
      <c r="E140" s="117"/>
      <c r="F140" s="113">
        <f>F141</f>
        <v>0</v>
      </c>
      <c r="G140" s="113">
        <f t="shared" ref="G140:H141" si="62">G141</f>
        <v>0</v>
      </c>
      <c r="H140" s="113">
        <f t="shared" si="62"/>
        <v>2400</v>
      </c>
      <c r="I140" s="105">
        <f t="shared" si="35"/>
        <v>2400</v>
      </c>
    </row>
    <row r="141" spans="1:9" ht="25.5" x14ac:dyDescent="0.25">
      <c r="A141" s="88" t="s">
        <v>414</v>
      </c>
      <c r="B141" s="121" t="s">
        <v>913</v>
      </c>
      <c r="C141" s="119"/>
      <c r="D141" s="119"/>
      <c r="E141" s="119"/>
      <c r="F141" s="113">
        <f>F142</f>
        <v>0</v>
      </c>
      <c r="G141" s="113">
        <f t="shared" si="62"/>
        <v>0</v>
      </c>
      <c r="H141" s="113">
        <f t="shared" si="62"/>
        <v>2400</v>
      </c>
      <c r="I141" s="105">
        <f t="shared" ref="I141:I166" si="63">F141+G141+H141</f>
        <v>2400</v>
      </c>
    </row>
    <row r="142" spans="1:9" ht="76.5" outlineLevel="1" x14ac:dyDescent="0.25">
      <c r="A142" s="74" t="s">
        <v>914</v>
      </c>
      <c r="B142" s="120" t="s">
        <v>913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3"/>
        <v>2400</v>
      </c>
    </row>
    <row r="143" spans="1:9" ht="38.25" outlineLevel="1" x14ac:dyDescent="0.25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4">G144+G154</f>
        <v>243.30324999999999</v>
      </c>
      <c r="H143" s="151">
        <f t="shared" si="64"/>
        <v>243.30324999999999</v>
      </c>
      <c r="I143" s="105">
        <f t="shared" si="63"/>
        <v>1669.7097499999998</v>
      </c>
    </row>
    <row r="144" spans="1:9" ht="38.25" x14ac:dyDescent="0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5">G145+G149+G152</f>
        <v>127</v>
      </c>
      <c r="H144" s="158">
        <f t="shared" si="65"/>
        <v>127</v>
      </c>
      <c r="I144" s="105">
        <f t="shared" si="63"/>
        <v>1320.8</v>
      </c>
    </row>
    <row r="145" spans="1:9" ht="25.5" outlineLevel="1" x14ac:dyDescent="0.25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6">G146+G147+G148</f>
        <v>127</v>
      </c>
      <c r="H145" s="113">
        <f t="shared" si="66"/>
        <v>127</v>
      </c>
      <c r="I145" s="105">
        <f t="shared" si="63"/>
        <v>1320.8</v>
      </c>
    </row>
    <row r="146" spans="1:9" ht="51" outlineLevel="1" x14ac:dyDescent="0.25">
      <c r="A146" s="74" t="s">
        <v>832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3"/>
        <v>380.8</v>
      </c>
    </row>
    <row r="147" spans="1:9" ht="38.25" outlineLevel="1" x14ac:dyDescent="0.25">
      <c r="A147" s="74" t="s">
        <v>829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3"/>
        <v>940</v>
      </c>
    </row>
    <row r="148" spans="1:9" ht="38.25" outlineLevel="1" x14ac:dyDescent="0.25">
      <c r="A148" s="74" t="s">
        <v>890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3"/>
        <v>0</v>
      </c>
    </row>
    <row r="149" spans="1:9" ht="51" outlineLevel="1" x14ac:dyDescent="0.25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3"/>
        <v>0</v>
      </c>
    </row>
    <row r="150" spans="1:9" ht="76.5" x14ac:dyDescent="0.25">
      <c r="A150" s="88" t="s">
        <v>830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3"/>
        <v>0</v>
      </c>
    </row>
    <row r="151" spans="1:9" ht="51" x14ac:dyDescent="0.25">
      <c r="A151" s="74" t="s">
        <v>831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3"/>
        <v>0</v>
      </c>
    </row>
    <row r="152" spans="1:9" ht="25.5" outlineLevel="1" x14ac:dyDescent="0.25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3"/>
        <v>0</v>
      </c>
    </row>
    <row r="153" spans="1:9" ht="38.25" outlineLevel="1" x14ac:dyDescent="0.25">
      <c r="A153" s="88" t="s">
        <v>828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3"/>
        <v>0</v>
      </c>
    </row>
    <row r="154" spans="1:9" ht="38.25" outlineLevel="1" x14ac:dyDescent="0.25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7">G155+G157+G159</f>
        <v>116.30325000000001</v>
      </c>
      <c r="H154" s="158">
        <f t="shared" si="67"/>
        <v>116.30325000000001</v>
      </c>
      <c r="I154" s="105">
        <f t="shared" si="63"/>
        <v>348.90975000000003</v>
      </c>
    </row>
    <row r="155" spans="1:9" ht="38.25" outlineLevel="1" x14ac:dyDescent="0.25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3"/>
        <v>0</v>
      </c>
    </row>
    <row r="156" spans="1:9" ht="63.75" outlineLevel="1" x14ac:dyDescent="0.25">
      <c r="A156" s="74" t="s">
        <v>827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3"/>
        <v>0</v>
      </c>
    </row>
    <row r="157" spans="1:9" ht="25.5" outlineLevel="1" x14ac:dyDescent="0.25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3"/>
        <v>0</v>
      </c>
    </row>
    <row r="158" spans="1:9" ht="51" x14ac:dyDescent="0.25">
      <c r="A158" s="74" t="s">
        <v>824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3"/>
        <v>0</v>
      </c>
    </row>
    <row r="159" spans="1:9" ht="38.25" x14ac:dyDescent="0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3"/>
        <v>348.90975000000003</v>
      </c>
    </row>
    <row r="160" spans="1:9" ht="63.75" x14ac:dyDescent="0.25">
      <c r="A160" s="74" t="s">
        <v>891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3"/>
        <v>348.90975000000003</v>
      </c>
    </row>
    <row r="161" spans="1:9" x14ac:dyDescent="0.25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3"/>
        <v>#VALUE!</v>
      </c>
    </row>
    <row r="162" spans="1:9" x14ac:dyDescent="0.25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3"/>
        <v>#VALUE!</v>
      </c>
    </row>
    <row r="163" spans="1:9" x14ac:dyDescent="0.25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3"/>
        <v>#VALUE!</v>
      </c>
    </row>
    <row r="164" spans="1:9" x14ac:dyDescent="0.25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3"/>
        <v>#VALUE!</v>
      </c>
    </row>
    <row r="165" spans="1:9" x14ac:dyDescent="0.25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3"/>
        <v>0</v>
      </c>
    </row>
    <row r="166" spans="1:9" x14ac:dyDescent="0.25">
      <c r="A166" s="134" t="s">
        <v>436</v>
      </c>
      <c r="B166" s="136"/>
      <c r="C166" s="135"/>
      <c r="D166" s="135"/>
      <c r="E166" s="135"/>
      <c r="F166" s="137">
        <f>Ведомственная!G249</f>
        <v>24345.329000000002</v>
      </c>
      <c r="G166" s="137">
        <f>Ведомственная!H249</f>
        <v>6082.3289999999997</v>
      </c>
      <c r="H166" s="137">
        <f>Ведомственная!I249</f>
        <v>8540.6290000000008</v>
      </c>
      <c r="I166" s="105">
        <f t="shared" si="63"/>
        <v>38968.287000000004</v>
      </c>
    </row>
    <row r="167" spans="1:9" x14ac:dyDescent="0.25">
      <c r="A167" s="138"/>
      <c r="B167" s="139"/>
      <c r="C167" s="138"/>
      <c r="D167" s="138"/>
      <c r="E167" s="138"/>
      <c r="F167" s="138"/>
      <c r="G167" s="138"/>
      <c r="H167" s="138"/>
    </row>
    <row r="168" spans="1:9" x14ac:dyDescent="0.25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/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>
      <selection activeCell="A5" sqref="A5"/>
    </sheetView>
  </sheetViews>
  <sheetFormatPr defaultColWidth="9.140625" defaultRowHeight="15" x14ac:dyDescent="0.25"/>
  <cols>
    <col min="1" max="1" width="68" style="171" customWidth="1"/>
    <col min="2" max="2" width="27.42578125" style="171" customWidth="1"/>
    <col min="3" max="16384" width="9.140625" style="171"/>
  </cols>
  <sheetData>
    <row r="1" spans="1:8" x14ac:dyDescent="0.25">
      <c r="B1" s="172" t="s">
        <v>719</v>
      </c>
    </row>
    <row r="2" spans="1:8" ht="127.9" customHeight="1" x14ac:dyDescent="0.25">
      <c r="B2" s="173" t="s">
        <v>714</v>
      </c>
    </row>
    <row r="3" spans="1:8" x14ac:dyDescent="0.25">
      <c r="B3" s="174" t="s">
        <v>715</v>
      </c>
    </row>
    <row r="4" spans="1:8" ht="45.6" customHeight="1" x14ac:dyDescent="0.25">
      <c r="A4" s="299" t="s">
        <v>927</v>
      </c>
      <c r="B4" s="299"/>
      <c r="C4" s="175"/>
      <c r="D4" s="175"/>
      <c r="E4" s="175"/>
      <c r="F4" s="175"/>
      <c r="G4" s="175"/>
      <c r="H4" s="175"/>
    </row>
    <row r="5" spans="1:8" ht="18.75" x14ac:dyDescent="0.3">
      <c r="A5" s="36"/>
    </row>
    <row r="6" spans="1:8" x14ac:dyDescent="0.25">
      <c r="A6" s="146" t="s">
        <v>581</v>
      </c>
      <c r="B6" s="146" t="s">
        <v>640</v>
      </c>
    </row>
    <row r="7" spans="1:8" x14ac:dyDescent="0.25">
      <c r="A7" s="65">
        <v>1</v>
      </c>
      <c r="B7" s="65">
        <v>2</v>
      </c>
    </row>
    <row r="8" spans="1:8" x14ac:dyDescent="0.25">
      <c r="A8" s="71" t="s">
        <v>576</v>
      </c>
      <c r="B8" s="176">
        <f>B9</f>
        <v>706.8</v>
      </c>
    </row>
    <row r="9" spans="1:8" x14ac:dyDescent="0.25">
      <c r="A9" s="177" t="s">
        <v>577</v>
      </c>
      <c r="B9" s="178">
        <f>B10</f>
        <v>706.8</v>
      </c>
    </row>
    <row r="10" spans="1:8" ht="26.25" x14ac:dyDescent="0.25">
      <c r="A10" s="179" t="s">
        <v>639</v>
      </c>
      <c r="B10" s="178">
        <f>B11</f>
        <v>706.8</v>
      </c>
    </row>
    <row r="11" spans="1:8" x14ac:dyDescent="0.25">
      <c r="A11" s="179" t="s">
        <v>578</v>
      </c>
      <c r="B11" s="178">
        <f>B12+B13+B14+B16+B15</f>
        <v>706.8</v>
      </c>
    </row>
    <row r="12" spans="1:8" ht="25.5" x14ac:dyDescent="0.25">
      <c r="A12" s="180" t="s">
        <v>579</v>
      </c>
      <c r="B12" s="178"/>
    </row>
    <row r="13" spans="1:8" ht="25.5" x14ac:dyDescent="0.25">
      <c r="A13" s="180" t="s">
        <v>641</v>
      </c>
      <c r="B13" s="178">
        <f>Ведомственная!G101</f>
        <v>0</v>
      </c>
    </row>
    <row r="14" spans="1:8" x14ac:dyDescent="0.25">
      <c r="A14" s="180" t="s">
        <v>642</v>
      </c>
      <c r="B14" s="178">
        <f>Ведомственная!G95-Ведомственная!G101</f>
        <v>706.8</v>
      </c>
    </row>
    <row r="15" spans="1:8" ht="38.25" x14ac:dyDescent="0.25">
      <c r="A15" s="180" t="s">
        <v>643</v>
      </c>
      <c r="B15" s="178">
        <f>Ведомственная!G103</f>
        <v>0</v>
      </c>
    </row>
    <row r="16" spans="1:8" ht="63.75" x14ac:dyDescent="0.2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A5" sqref="A5:H5"/>
    </sheetView>
  </sheetViews>
  <sheetFormatPr defaultColWidth="8.85546875" defaultRowHeight="12.75" x14ac:dyDescent="0.2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 x14ac:dyDescent="0.2">
      <c r="G1" s="271" t="s">
        <v>720</v>
      </c>
      <c r="H1" s="271"/>
    </row>
    <row r="2" spans="1:8" ht="93.6" customHeight="1" x14ac:dyDescent="0.2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 x14ac:dyDescent="0.2">
      <c r="G3" s="271" t="str">
        <f>Ведомственная!H3</f>
        <v>от "___" декабря 2024 года № _____</v>
      </c>
      <c r="H3" s="271"/>
    </row>
    <row r="4" spans="1:8" ht="58.15" customHeight="1" x14ac:dyDescent="0.2">
      <c r="A4" s="300" t="s">
        <v>928</v>
      </c>
      <c r="B4" s="300"/>
      <c r="C4" s="300"/>
      <c r="D4" s="300"/>
      <c r="E4" s="300"/>
      <c r="F4" s="300"/>
      <c r="G4" s="300"/>
      <c r="H4" s="300"/>
    </row>
    <row r="5" spans="1:8" ht="15" customHeight="1" x14ac:dyDescent="0.2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 x14ac:dyDescent="0.2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813</v>
      </c>
    </row>
    <row r="7" spans="1:8" x14ac:dyDescent="0.2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 x14ac:dyDescent="0.2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 x14ac:dyDescent="0.2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 x14ac:dyDescent="0.2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 x14ac:dyDescent="0.2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 x14ac:dyDescent="0.2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 x14ac:dyDescent="0.2">
      <c r="F1" s="305" t="s">
        <v>721</v>
      </c>
      <c r="G1" s="305"/>
      <c r="H1" s="305"/>
    </row>
    <row r="2" spans="1:8" ht="77.45" customHeight="1" x14ac:dyDescent="0.2">
      <c r="F2" s="306" t="s">
        <v>714</v>
      </c>
      <c r="G2" s="306"/>
      <c r="H2" s="306"/>
    </row>
    <row r="3" spans="1:8" ht="18.600000000000001" customHeight="1" x14ac:dyDescent="0.2">
      <c r="F3" s="305" t="s">
        <v>715</v>
      </c>
      <c r="G3" s="305"/>
      <c r="H3" s="305"/>
    </row>
    <row r="4" spans="1:8" ht="52.15" customHeight="1" x14ac:dyDescent="0.2">
      <c r="A4" s="304" t="s">
        <v>929</v>
      </c>
      <c r="B4" s="304"/>
      <c r="C4" s="304"/>
      <c r="D4" s="304"/>
      <c r="E4" s="304"/>
      <c r="F4" s="304"/>
      <c r="G4" s="304"/>
      <c r="H4" s="304"/>
    </row>
    <row r="7" spans="1:8" x14ac:dyDescent="0.2">
      <c r="A7" s="303" t="s">
        <v>599</v>
      </c>
      <c r="B7" s="303" t="s">
        <v>600</v>
      </c>
      <c r="C7" s="303" t="s">
        <v>361</v>
      </c>
      <c r="D7" s="303"/>
      <c r="E7" s="303" t="s">
        <v>468</v>
      </c>
      <c r="F7" s="303"/>
      <c r="G7" s="303" t="s">
        <v>813</v>
      </c>
      <c r="H7" s="303"/>
    </row>
    <row r="8" spans="1:8" ht="25.5" x14ac:dyDescent="0.2">
      <c r="A8" s="303"/>
      <c r="B8" s="303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 x14ac:dyDescent="0.2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 x14ac:dyDescent="0.2">
      <c r="A10" s="302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 x14ac:dyDescent="0.2">
      <c r="A11" s="302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 x14ac:dyDescent="0.2">
      <c r="A12" s="302"/>
      <c r="B12" s="198" t="s">
        <v>590</v>
      </c>
      <c r="C12" s="196"/>
      <c r="D12" s="199"/>
      <c r="E12" s="196"/>
      <c r="F12" s="199"/>
      <c r="G12" s="196"/>
      <c r="H12" s="199"/>
    </row>
    <row r="13" spans="1:8" ht="38.25" x14ac:dyDescent="0.2">
      <c r="A13" s="302"/>
      <c r="B13" s="200" t="s">
        <v>591</v>
      </c>
      <c r="C13" s="196"/>
      <c r="D13" s="199"/>
      <c r="E13" s="196"/>
      <c r="F13" s="199"/>
      <c r="G13" s="196"/>
      <c r="H13" s="197"/>
    </row>
    <row r="14" spans="1:8" ht="114.75" x14ac:dyDescent="0.2">
      <c r="A14" s="302"/>
      <c r="B14" s="200" t="s">
        <v>920</v>
      </c>
      <c r="C14" s="196"/>
      <c r="D14" s="199"/>
      <c r="E14" s="196"/>
      <c r="F14" s="199"/>
      <c r="G14" s="196"/>
      <c r="H14" s="197"/>
    </row>
    <row r="15" spans="1:8" x14ac:dyDescent="0.2">
      <c r="A15" s="302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 x14ac:dyDescent="0.2">
      <c r="A16" s="302"/>
      <c r="B16" s="198" t="s">
        <v>593</v>
      </c>
      <c r="C16" s="196"/>
      <c r="D16" s="199"/>
      <c r="E16" s="196"/>
      <c r="F16" s="199"/>
      <c r="G16" s="196"/>
      <c r="H16" s="197"/>
    </row>
    <row r="17" spans="1:8" ht="102" x14ac:dyDescent="0.2">
      <c r="A17" s="302"/>
      <c r="B17" s="198" t="s">
        <v>919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 x14ac:dyDescent="0.2">
      <c r="A18" s="302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 x14ac:dyDescent="0.2">
      <c r="A19" s="302"/>
      <c r="B19" s="188" t="s">
        <v>595</v>
      </c>
      <c r="C19" s="196"/>
      <c r="D19" s="199"/>
      <c r="E19" s="196"/>
      <c r="F19" s="199"/>
      <c r="G19" s="196"/>
      <c r="H19" s="199"/>
    </row>
    <row r="20" spans="1:8" x14ac:dyDescent="0.2">
      <c r="A20" s="302"/>
      <c r="B20" s="188" t="s">
        <v>596</v>
      </c>
      <c r="C20" s="196"/>
      <c r="D20" s="203"/>
      <c r="E20" s="196"/>
      <c r="F20" s="203"/>
      <c r="G20" s="196"/>
      <c r="H20" s="199"/>
    </row>
    <row r="21" spans="1:8" ht="102" x14ac:dyDescent="0.2">
      <c r="A21" s="302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 x14ac:dyDescent="0.2">
      <c r="A22" s="302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 x14ac:dyDescent="0.2">
      <c r="A23" s="302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4:H4"/>
    <mergeCell ref="F1:H1"/>
    <mergeCell ref="F2:H2"/>
    <mergeCell ref="F3:H3"/>
    <mergeCell ref="E7:F7"/>
    <mergeCell ref="G7:H7"/>
    <mergeCell ref="C7:D7"/>
    <mergeCell ref="A10:A17"/>
    <mergeCell ref="A18:A20"/>
    <mergeCell ref="A21:A23"/>
    <mergeCell ref="A7:A8"/>
    <mergeCell ref="B7:B8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Татьяна</cp:lastModifiedBy>
  <cp:lastPrinted>2024-10-30T08:41:38Z</cp:lastPrinted>
  <dcterms:created xsi:type="dcterms:W3CDTF">2023-09-11T19:44:40Z</dcterms:created>
  <dcterms:modified xsi:type="dcterms:W3CDTF">2024-11-27T05:31:53Z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