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Доходы!$A$8:$F$53</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J66" i="2" l="1"/>
  <c r="C52" i="7"/>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E18" i="7"/>
  <c r="C18" i="7"/>
  <c r="D21" i="7"/>
  <c r="D20" i="7" s="1"/>
  <c r="E21" i="7"/>
  <c r="E20" i="7" s="1"/>
  <c r="C21" i="7"/>
  <c r="C20" i="7" s="1"/>
  <c r="D23" i="7"/>
  <c r="E23" i="7"/>
  <c r="C23" i="7"/>
  <c r="G3" i="9"/>
  <c r="G2" i="9"/>
  <c r="D2" i="7"/>
  <c r="G3" i="5"/>
  <c r="G2" i="5"/>
  <c r="G3" i="4"/>
  <c r="G2" i="4"/>
  <c r="D17" i="7" l="1"/>
  <c r="E17" i="7"/>
  <c r="C17" i="7"/>
  <c r="I137" i="3"/>
  <c r="H137" i="3"/>
  <c r="J296" i="2"/>
  <c r="G137" i="3" s="1"/>
  <c r="J297" i="2"/>
  <c r="J298" i="2"/>
  <c r="G22" i="12"/>
  <c r="G12" i="12" s="1"/>
  <c r="H22" i="12"/>
  <c r="I22" i="12"/>
  <c r="I12" i="12" s="1"/>
  <c r="I7" i="12" s="1"/>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E68" i="12" s="1"/>
  <c r="K67" i="12"/>
  <c r="J67" i="12"/>
  <c r="I67" i="12"/>
  <c r="H67" i="12"/>
  <c r="G67" i="12"/>
  <c r="E67" i="12" s="1"/>
  <c r="F67" i="12"/>
  <c r="E65" i="12"/>
  <c r="E63" i="12"/>
  <c r="E62" i="12"/>
  <c r="E60" i="12"/>
  <c r="E58" i="12"/>
  <c r="E57" i="12"/>
  <c r="K55" i="12"/>
  <c r="J55" i="12"/>
  <c r="I55" i="12"/>
  <c r="H55" i="12"/>
  <c r="E55" i="12" s="1"/>
  <c r="G55" i="12"/>
  <c r="F55" i="12"/>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J15" i="12"/>
  <c r="J10" i="12" s="1"/>
  <c r="I15" i="12"/>
  <c r="I10" i="12" s="1"/>
  <c r="H15" i="12"/>
  <c r="G15" i="12"/>
  <c r="F15" i="12"/>
  <c r="F10" i="12" s="1"/>
  <c r="K13" i="12"/>
  <c r="K8" i="12" s="1"/>
  <c r="J13" i="12"/>
  <c r="I13" i="12"/>
  <c r="H13" i="12"/>
  <c r="G13" i="12"/>
  <c r="G8" i="12" s="1"/>
  <c r="F13" i="12"/>
  <c r="E82" i="11"/>
  <c r="E72" i="11" s="1"/>
  <c r="E80" i="11"/>
  <c r="E79" i="11"/>
  <c r="K78" i="11"/>
  <c r="J78" i="11"/>
  <c r="I78" i="11"/>
  <c r="E77" i="11"/>
  <c r="E75" i="11"/>
  <c r="E74" i="11"/>
  <c r="K72" i="11"/>
  <c r="J72" i="11"/>
  <c r="I72" i="11"/>
  <c r="H72" i="11"/>
  <c r="G72" i="11"/>
  <c r="F72" i="11"/>
  <c r="K70" i="11"/>
  <c r="J70" i="11"/>
  <c r="I70" i="11"/>
  <c r="H70" i="11"/>
  <c r="G70" i="11"/>
  <c r="G10" i="11" s="1"/>
  <c r="F70" i="11"/>
  <c r="K69" i="11"/>
  <c r="J69" i="11"/>
  <c r="I69" i="11"/>
  <c r="H69" i="11"/>
  <c r="G69" i="11"/>
  <c r="F69" i="11"/>
  <c r="E67" i="11"/>
  <c r="E57" i="11" s="1"/>
  <c r="E65" i="11"/>
  <c r="E64" i="1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42" i="11" s="1"/>
  <c r="E50" i="11"/>
  <c r="E49" i="11"/>
  <c r="K48" i="11"/>
  <c r="J48" i="11"/>
  <c r="I48" i="11"/>
  <c r="E47" i="11"/>
  <c r="E45" i="11"/>
  <c r="E44" i="11"/>
  <c r="K43" i="11"/>
  <c r="J43" i="11"/>
  <c r="I43" i="11"/>
  <c r="K42" i="11"/>
  <c r="J42" i="11"/>
  <c r="I42" i="11"/>
  <c r="H42" i="11"/>
  <c r="G42" i="11"/>
  <c r="F42" i="11"/>
  <c r="K41" i="11"/>
  <c r="J41" i="11"/>
  <c r="I41" i="11"/>
  <c r="K40" i="11"/>
  <c r="J40" i="11"/>
  <c r="I40" i="11"/>
  <c r="H40" i="11"/>
  <c r="G40" i="11"/>
  <c r="F40" i="11"/>
  <c r="K39" i="11"/>
  <c r="J39" i="11"/>
  <c r="I39" i="11"/>
  <c r="H39" i="11"/>
  <c r="G39" i="11"/>
  <c r="F39" i="11"/>
  <c r="F9" i="11" s="1"/>
  <c r="E37" i="11"/>
  <c r="E35" i="11"/>
  <c r="E34" i="11"/>
  <c r="E32" i="11"/>
  <c r="E30" i="11"/>
  <c r="E29" i="11"/>
  <c r="K28" i="11"/>
  <c r="J28" i="11"/>
  <c r="I28" i="11"/>
  <c r="E27" i="11"/>
  <c r="E25" i="11"/>
  <c r="E24" i="11"/>
  <c r="E14" i="11" s="1"/>
  <c r="K23" i="11"/>
  <c r="J23" i="11"/>
  <c r="I23" i="11"/>
  <c r="E22" i="11"/>
  <c r="E20" i="11"/>
  <c r="E19" i="11"/>
  <c r="K17" i="11"/>
  <c r="J17" i="11"/>
  <c r="J12" i="11" s="1"/>
  <c r="I17" i="11"/>
  <c r="H17" i="11"/>
  <c r="G17" i="11"/>
  <c r="F17" i="11"/>
  <c r="F12" i="11" s="1"/>
  <c r="K15" i="11"/>
  <c r="J15" i="11"/>
  <c r="I15" i="11"/>
  <c r="H15" i="11"/>
  <c r="H10" i="11" s="1"/>
  <c r="G15" i="11"/>
  <c r="F15" i="11"/>
  <c r="E15" i="11"/>
  <c r="K14" i="11"/>
  <c r="K9" i="11" s="1"/>
  <c r="J14" i="11"/>
  <c r="I14" i="11"/>
  <c r="H14" i="11"/>
  <c r="G14" i="11"/>
  <c r="F14" i="11"/>
  <c r="I12" i="11"/>
  <c r="H12" i="11"/>
  <c r="F10" i="11"/>
  <c r="G9" i="11"/>
  <c r="E17" i="11" l="1"/>
  <c r="I8" i="12"/>
  <c r="K10" i="12"/>
  <c r="K39" i="12"/>
  <c r="G7" i="12"/>
  <c r="E39" i="11"/>
  <c r="E9" i="11" s="1"/>
  <c r="E69" i="11"/>
  <c r="E38" i="12"/>
  <c r="E52" i="12"/>
  <c r="I10" i="11"/>
  <c r="E37" i="12"/>
  <c r="G12" i="11"/>
  <c r="F7" i="12"/>
  <c r="J10" i="11"/>
  <c r="E40" i="11"/>
  <c r="E70" i="11"/>
  <c r="G10" i="12"/>
  <c r="K10" i="11"/>
  <c r="E54" i="11"/>
  <c r="E53" i="12"/>
  <c r="E70" i="12"/>
  <c r="J7" i="12"/>
  <c r="K12" i="11"/>
  <c r="K21"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8" i="12"/>
  <c r="E7" i="12"/>
  <c r="E12" i="12"/>
  <c r="G11" i="10" l="1"/>
  <c r="E11" i="10"/>
  <c r="C11" i="10"/>
  <c r="G14" i="10"/>
  <c r="E14" i="10"/>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C29" i="7"/>
  <c r="D31" i="7"/>
  <c r="E31" i="7"/>
  <c r="C31" i="7"/>
  <c r="D34" i="7"/>
  <c r="D33" i="7" s="1"/>
  <c r="E34" i="7"/>
  <c r="E33" i="7" s="1"/>
  <c r="C34" i="7"/>
  <c r="C33" i="7" s="1"/>
  <c r="D39" i="7"/>
  <c r="E39" i="7"/>
  <c r="C39" i="7"/>
  <c r="D41" i="7"/>
  <c r="E41" i="7"/>
  <c r="C41" i="7"/>
  <c r="D44" i="7"/>
  <c r="D43" i="7" s="1"/>
  <c r="E44" i="7"/>
  <c r="E43" i="7" s="1"/>
  <c r="C44" i="7"/>
  <c r="C43" i="7" s="1"/>
  <c r="F43" i="7" s="1"/>
  <c r="D47" i="7"/>
  <c r="D46" i="7" s="1"/>
  <c r="E47" i="7"/>
  <c r="E46" i="7" s="1"/>
  <c r="C47" i="7"/>
  <c r="C46" i="7" s="1"/>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E28" i="7" l="1"/>
  <c r="E10" i="7" s="1"/>
  <c r="C10" i="10"/>
  <c r="E10" i="10"/>
  <c r="G10" i="10"/>
  <c r="D28" i="7"/>
  <c r="D10" i="7" s="1"/>
  <c r="F29" i="7"/>
  <c r="F44" i="7"/>
  <c r="F31" i="7"/>
  <c r="D38" i="7"/>
  <c r="C28" i="7"/>
  <c r="E38" i="7"/>
  <c r="F52" i="7"/>
  <c r="C38" i="7"/>
  <c r="F50" i="7"/>
  <c r="F46" i="7"/>
  <c r="F47" i="7"/>
  <c r="F41" i="7"/>
  <c r="F39" i="7"/>
  <c r="F33" i="7"/>
  <c r="F34" i="7"/>
  <c r="G13" i="6"/>
  <c r="D16" i="6"/>
  <c r="D15" i="6" s="1"/>
  <c r="G15" i="6" s="1"/>
  <c r="F10" i="6"/>
  <c r="D10" i="6"/>
  <c r="G33" i="6"/>
  <c r="G19" i="6"/>
  <c r="E16" i="6"/>
  <c r="E15" i="6" s="1"/>
  <c r="E10" i="6"/>
  <c r="G32" i="6"/>
  <c r="E31" i="6"/>
  <c r="E30" i="6" s="1"/>
  <c r="F31" i="6"/>
  <c r="F30" i="6" s="1"/>
  <c r="G17" i="6"/>
  <c r="G11" i="6"/>
  <c r="D49" i="7"/>
  <c r="C49" i="7"/>
  <c r="E49" i="7"/>
  <c r="G35" i="6"/>
  <c r="D31" i="6"/>
  <c r="G36" i="6"/>
  <c r="F28" i="7" l="1"/>
  <c r="C10" i="7"/>
  <c r="F10" i="7" s="1"/>
  <c r="F38" i="7"/>
  <c r="D37" i="7"/>
  <c r="D36" i="7" s="1"/>
  <c r="D9" i="7" s="1"/>
  <c r="E25" i="6" s="1"/>
  <c r="E24" i="6" s="1"/>
  <c r="E23" i="6" s="1"/>
  <c r="E22" i="6" s="1"/>
  <c r="E37" i="7"/>
  <c r="E36" i="7" s="1"/>
  <c r="E9" i="7" s="1"/>
  <c r="F25" i="6" s="1"/>
  <c r="F24" i="6" s="1"/>
  <c r="F23" i="6" s="1"/>
  <c r="F22" i="6" s="1"/>
  <c r="C37" i="7"/>
  <c r="F49" i="7"/>
  <c r="G10" i="6"/>
  <c r="G16" i="6"/>
  <c r="D30" i="6"/>
  <c r="G31" i="6"/>
  <c r="F37" i="7" l="1"/>
  <c r="C36" i="7"/>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J230" i="3" l="1"/>
  <c r="G230" i="3"/>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G179" i="3" l="1"/>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F56" i="12"/>
  <c r="E56" i="12" s="1"/>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F80" i="4"/>
  <c r="G212" i="4"/>
  <c r="H211" i="3"/>
  <c r="G211" i="4" s="1"/>
  <c r="G80" i="4"/>
  <c r="I54" i="3"/>
  <c r="H55" i="4"/>
  <c r="H199" i="4"/>
  <c r="I12" i="3"/>
  <c r="H10" i="5"/>
  <c r="H9" i="5" s="1"/>
  <c r="H13" i="4"/>
  <c r="H18" i="3"/>
  <c r="G19" i="4"/>
  <c r="H122" i="4"/>
  <c r="H54" i="3"/>
  <c r="G55" i="4"/>
  <c r="H212" i="4"/>
  <c r="G182" i="3" l="1"/>
  <c r="F182" i="4"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3" i="3"/>
  <c r="I11" i="11"/>
  <c r="J205" i="3"/>
  <c r="F33" i="4"/>
  <c r="I33" i="4" s="1"/>
  <c r="H113" i="3"/>
  <c r="G113" i="4" s="1"/>
  <c r="H71" i="3"/>
  <c r="G71" i="4" s="1"/>
  <c r="G72" i="4"/>
  <c r="I72" i="4" s="1"/>
  <c r="F54" i="12"/>
  <c r="F74" i="12"/>
  <c r="F71" i="12" s="1"/>
  <c r="F71" i="11"/>
  <c r="I205" i="4"/>
  <c r="I113" i="3"/>
  <c r="H113" i="4" s="1"/>
  <c r="I79" i="3"/>
  <c r="H79" i="4" s="1"/>
  <c r="F51" i="12"/>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G12" i="4"/>
  <c r="H181" i="3"/>
  <c r="G181" i="4" s="1"/>
  <c r="G182" i="4"/>
  <c r="G53" i="3"/>
  <c r="F54" i="4"/>
  <c r="I53" i="3"/>
  <c r="H53" i="4" s="1"/>
  <c r="H54" i="4"/>
  <c r="H11" i="3"/>
  <c r="G18" i="4"/>
  <c r="J182" i="3" l="1"/>
  <c r="E64" i="12"/>
  <c r="F10" i="5"/>
  <c r="I10" i="5" s="1"/>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G11" i="4"/>
  <c r="F9" i="5" l="1"/>
  <c r="I9" i="5" s="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<sst xmlns="http://schemas.openxmlformats.org/spreadsheetml/2006/main" count="6351" uniqueCount="854">
  <si>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</si>
  <si>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</si>
  <si>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</si>
  <si>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</si>
  <si>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</si>
  <si>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</si>
  <si>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</si>
  <si>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</si>
  <si>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</si>
  <si>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</si>
  <si>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</si>
  <si>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</si>
  <si>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</si>
  <si>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</si>
  <si>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</si>
  <si>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</si>
  <si>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</si>
  <si>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</si>
  <si>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</si>
  <si>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</si>
  <si>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</si>
  <si>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</si>
  <si>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</si>
  <si>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</si>
  <si>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</si>
  <si>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</si>
  <si>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</si>
  <si>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</si>
  <si>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</si>
  <si>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</si>
  <si>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</si>
  <si>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</si>
  <si>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</si>
  <si>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</si>
  <si>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</si>
  <si>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</si>
  <si>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</si>
  <si>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</si>
  <si>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</si>
  <si>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</si>
  <si>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</si>
  <si>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</si>
  <si>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</si>
  <si>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</si>
  <si>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</si>
  <si>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</si>
  <si>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</si>
  <si>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</si>
  <si>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</si>
  <si>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</si>
  <si>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</si>
  <si>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</si>
  <si>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</si>
  <si>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</si>
  <si>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</si>
  <si>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</si>
  <si>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</si>
  <si>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</si>
  <si>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</si>
  <si>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</si>
  <si>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</si>
  <si>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</si>
  <si>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</si>
  <si>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</si>
  <si>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</si>
  <si>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</si>
  <si>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</si>
  <si>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</si>
  <si>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</si>
  <si>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</si>
  <si>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</si>
  <si>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</si>
  <si>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</si>
  <si>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</si>
  <si>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</si>
  <si>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</si>
  <si>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</si>
  <si>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</si>
  <si>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</si>
  <si>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</si>
  <si>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</si>
  <si>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</si>
  <si>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</si>
  <si>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</si>
  <si>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</si>
  <si>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</si>
  <si>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</si>
  <si>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</si>
  <si>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</si>
  <si>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</si>
  <si>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</si>
  <si>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</si>
  <si>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</si>
  <si>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</si>
  <si>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</si>
  <si>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</si>
  <si>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</si>
  <si>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</si>
  <si>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</si>
  <si>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</si>
  <si>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</si>
  <si>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</si>
  <si>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</si>
  <si>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</si>
  <si>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</si>
  <si>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</si>
  <si>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</si>
  <si>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</si>
  <si>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</si>
  <si>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</si>
  <si>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</si>
  <si>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</si>
  <si>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</si>
  <si>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</si>
  <si>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</si>
  <si>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</si>
  <si>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</si>
  <si>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</si>
  <si>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</si>
  <si>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</si>
  <si>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</si>
  <si>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</si>
  <si>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</si>
  <si>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</si>
  <si>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</si>
  <si>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</si>
  <si>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</si>
  <si>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</si>
  <si>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</si>
  <si>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</si>
  <si>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</si>
  <si>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</si>
  <si>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</si>
  <si>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</si>
  <si>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</si>
  <si>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</si>
  <si>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</si>
  <si>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</si>
  <si>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</si>
  <si>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</si>
  <si>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</si>
  <si>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</si>
  <si>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</si>
  <si>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</si>
  <si>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</si>
  <si>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</si>
  <si>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</si>
  <si>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</si>
  <si>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</si>
  <si>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</si>
  <si>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</si>
  <si>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</si>
  <si>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</si>
  <si>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</si>
  <si>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</si>
  <si>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</si>
  <si>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</si>
  <si>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</si>
  <si>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</si>
  <si>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</si>
  <si>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</si>
  <si>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</si>
  <si>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</si>
  <si>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</si>
  <si>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</si>
  <si>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</si>
  <si>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</si>
  <si>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</si>
  <si>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</si>
  <si>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</si>
  <si>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</si>
  <si>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</si>
  <si>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</si>
  <si>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</si>
  <si>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</si>
  <si>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</si>
  <si>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</si>
  <si>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</si>
  <si>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</si>
  <si>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</si>
  <si>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</si>
  <si>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</si>
  <si>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</si>
  <si>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</si>
  <si>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</si>
  <si>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</si>
  <si>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</si>
  <si>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</si>
  <si>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</si>
  <si>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</si>
  <si>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</si>
  <si>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</si>
  <si>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</si>
  <si>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</si>
  <si>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</si>
  <si>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</si>
  <si>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</si>
  <si>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</si>
  <si>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</si>
  <si>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</si>
  <si>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</si>
  <si>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</si>
  <si>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</si>
  <si>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</si>
  <si>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</si>
  <si>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</si>
  <si>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</si>
  <si>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</si>
  <si>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</si>
  <si>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</si>
  <si>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</si>
  <si>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</si>
  <si>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</si>
  <si>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</si>
  <si>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</si>
  <si>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</si>
  <si>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</si>
  <si>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</si>
  <si>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</si>
  <si>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</si>
  <si>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</si>
  <si>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</si>
  <si>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</si>
  <si>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</si>
  <si>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</si>
  <si>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</si>
  <si>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</si>
  <si>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</si>
  <si>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</si>
  <si>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</si>
  <si>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</si>
  <si>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</si>
  <si>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</si>
  <si>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</si>
  <si>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</si>
  <si>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</si>
  <si>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</si>
  <si>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</si>
  <si>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</si>
  <si>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</si>
  <si>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</si>
  <si>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</si>
  <si>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</si>
  <si>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</si>
  <si>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</si>
  <si>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</si>
  <si>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</si>
  <si>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</si>
  <si>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</si>
  <si>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</si>
  <si>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</si>
  <si>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</si>
  <si>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</si>
  <si>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</si>
  <si>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</si>
  <si>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</si>
  <si>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</si>
  <si>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</si>
  <si>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</si>
  <si>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</si>
  <si>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</si>
  <si>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</si>
  <si>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</si>
  <si>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</si>
  <si>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</si>
  <si>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</si>
  <si>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</si>
  <si>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</si>
  <si>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</si>
  <si>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</si>
  <si>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</si>
  <si>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</si>
  <si>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</si>
  <si>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</si>
  <si>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</si>
  <si>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</si>
  <si>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</si>
  <si>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</si>
  <si>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</si>
  <si>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</si>
  <si>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</si>
  <si>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</si>
  <si>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</si>
  <si>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</si>
  <si>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</si>
  <si>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</si>
  <si>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</si>
  <si>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</si>
  <si>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</si>
  <si>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</si>
  <si>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</si>
  <si>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</si>
  <si>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</si>
  <si>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</si>
  <si>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</si>
  <si>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</si>
  <si>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</si>
  <si>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</si>
  <si>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</si>
  <si>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</si>
  <si>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</si>
  <si>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</si>
  <si>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</si>
  <si>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</si>
  <si>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</si>
  <si>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</si>
  <si>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</si>
  <si>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</si>
  <si>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</si>
  <si>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</si>
  <si>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</si>
  <si>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</si>
  <si>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</si>
  <si>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</si>
  <si>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</si>
  <si>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</si>
  <si>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</si>
  <si>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</si>
  <si>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</si>
  <si>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</si>
  <si>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</si>
  <si>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</si>
  <si>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</si>
  <si>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</si>
  <si>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</si>
  <si>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</si>
  <si>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</si>
  <si>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</si>
  <si>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</si>
  <si>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</si>
  <si>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</si>
  <si>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</si>
  <si>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</si>
  <si>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</si>
  <si>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</si>
  <si>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</si>
  <si>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</si>
  <si>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</si>
  <si>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</si>
  <si>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</si>
  <si>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</si>
  <si>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</si>
  <si>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</si>
  <si>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</si>
  <si>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</si>
  <si>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</si>
  <si>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</si>
  <si>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</si>
  <si>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</si>
  <si>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</si>
  <si>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</si>
  <si>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</si>
  <si>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</si>
  <si>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</si>
  <si>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</si>
  <si>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</si>
  <si>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</si>
  <si>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</si>
  <si>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</si>
  <si>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</si>
  <si>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</si>
  <si>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</si>
  <si>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</si>
  <si>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</si>
  <si>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</si>
  <si>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</si>
  <si>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</si>
  <si>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</si>
  <si>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</si>
  <si>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</si>
  <si>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</si>
  <si>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</si>
  <si>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</si>
  <si>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</si>
  <si>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</si>
  <si>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</si>
  <si>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</si>
  <si>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</si>
  <si>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</si>
  <si>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</si>
  <si>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</si>
  <si>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</si>
  <si>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</si>
  <si>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</si>
  <si>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</si>
  <si>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</si>
  <si>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</si>
  <si>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</si>
  <si>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</si>
  <si>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</si>
  <si>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</si>
  <si>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</si>
  <si>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</si>
  <si>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</si>
  <si>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</si>
  <si>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</si>
  <si>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</si>
  <si>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</si>
  <si>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</si>
  <si>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</si>
  <si>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</si>
  <si>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</si>
  <si>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</si>
  <si>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</si>
  <si>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</si>
  <si>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</si>
  <si>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</si>
  <si>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</si>
  <si>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</si>
  <si>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</si>
  <si>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</si>
  <si>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</si>
  <si>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</si>
  <si>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</si>
  <si>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</si>
  <si>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</si>
  <si>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</si>
  <si>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</si>
  <si>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</si>
  <si>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</si>
  <si>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</si>
  <si>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</si>
  <si>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</si>
  <si>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</si>
  <si>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</si>
  <si>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</si>
  <si>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</si>
  <si>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</si>
  <si>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</si>
  <si>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</si>
  <si>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</si>
  <si>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</si>
  <si>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</si>
  <si>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</si>
  <si>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</si>
  <si>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</si>
  <si>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</si>
  <si>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</si>
  <si>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</si>
  <si>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</si>
  <si>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</si>
  <si>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</si>
  <si>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</si>
  <si>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</si>
  <si>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</si>
  <si>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</si>
  <si>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</si>
  <si>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</si>
  <si>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</si>
  <si>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</si>
  <si>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</si>
  <si>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</si>
  <si>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</si>
  <si>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</si>
  <si>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</si>
  <si>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</si>
  <si>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</si>
  <si>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</si>
  <si>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</si>
  <si>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</si>
  <si>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</si>
  <si>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</si>
  <si>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</si>
  <si>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</si>
  <si>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</si>
  <si>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</si>
  <si>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</si>
  <si>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</si>
  <si>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</si>
  <si>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</si>
  <si>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</si>
  <si>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</si>
  <si>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</si>
  <si>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</si>
  <si>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</si>
  <si>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</si>
  <si>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</si>
  <si>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</si>
  <si>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</si>
  <si>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</si>
  <si>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</si>
  <si>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</si>
  <si>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</si>
  <si>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</si>
  <si>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</si>
  <si>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</si>
  <si>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</si>
  <si>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</si>
  <si>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</si>
  <si>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</si>
  <si>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</si>
  <si>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</si>
  <si>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</si>
  <si>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</si>
  <si>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</si>
  <si>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</si>
  <si>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</si>
  <si>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</si>
  <si>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</si>
  <si>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</si>
  <si>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</si>
  <si>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</si>
  <si>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</si>
  <si>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</si>
  <si>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</si>
  <si>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</si>
  <si>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</si>
  <si>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</si>
  <si>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</si>
  <si>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</si>
  <si>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</si>
  <si>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</si>
  <si>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</si>
  <si>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</si>
  <si>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</si>
  <si>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</si>
  <si>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</si>
  <si>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</si>
  <si>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</si>
  <si>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</si>
  <si>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</si>
  <si>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</si>
  <si>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</si>
  <si>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</si>
  <si>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</si>
  <si>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</si>
  <si>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</si>
  <si>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</si>
  <si>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</si>
  <si>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</si>
  <si>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</si>
  <si>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</si>
  <si>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</si>
  <si>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</si>
  <si>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</si>
  <si>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</si>
  <si>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</si>
  <si>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</si>
  <si>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</si>
  <si>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</si>
  <si>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</si>
  <si>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</si>
  <si>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</si>
  <si>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</si>
  <si>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</si>
  <si>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</si>
  <si>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</si>
  <si>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</si>
  <si>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</si>
  <si>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</si>
  <si>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</si>
  <si>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</si>
  <si>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</si>
  <si>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</si>
  <si>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</si>
  <si>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</si>
  <si>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</si>
  <si>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</si>
  <si>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</si>
  <si>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</si>
  <si>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</si>
  <si>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</si>
  <si>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</si>
  <si>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</si>
  <si>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</si>
  <si>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</si>
  <si>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</si>
  <si>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</si>
  <si>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</si>
  <si>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</si>
  <si>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</si>
  <si>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</si>
  <si>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</si>
  <si>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</si>
  <si>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</si>
  <si>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</si>
  <si>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</si>
  <si>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</si>
  <si>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</si>
  <si>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</si>
  <si>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</si>
  <si>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</si>
  <si>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</si>
  <si>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</si>
  <si>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</si>
  <si>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</si>
  <si>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</si>
  <si>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</si>
  <si>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</si>
  <si>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</si>
  <si>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</si>
  <si>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</si>
  <si>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</si>
  <si>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</si>
  <si>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</si>
  <si>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</si>
  <si>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</si>
  <si>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</si>
  <si>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</si>
  <si>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</si>
  <si>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</si>
  <si>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</si>
  <si>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</si>
  <si>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</si>
  <si>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</si>
  <si>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</si>
  <si>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</si>
  <si>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</si>
  <si>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</si>
  <si>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</si>
  <si>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</si>
  <si>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</si>
  <si>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</si>
  <si>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</si>
  <si>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</si>
  <si>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</si>
  <si>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</si>
  <si>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</si>
  <si>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</si>
  <si>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</si>
  <si>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</si>
  <si>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</si>
  <si>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</si>
  <si>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</si>
  <si>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</si>
  <si>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</si>
  <si>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</si>
  <si>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</si>
  <si>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</si>
  <si>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</si>
  <si>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</si>
  <si>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</si>
  <si>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</si>
  <si>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</si>
  <si>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</si>
  <si>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</si>
  <si>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</si>
  <si>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</si>
  <si>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</si>
  <si>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</si>
  <si>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</si>
  <si>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</si>
  <si>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</si>
  <si>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</si>
  <si>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</si>
  <si>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</si>
  <si>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</si>
  <si>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</si>
  <si>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</si>
  <si>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</si>
  <si>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</si>
  <si>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</si>
  <si>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</si>
  <si>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</si>
  <si>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</si>
  <si>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</si>
  <si>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</si>
  <si>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</si>
  <si>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</si>
  <si>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</si>
  <si>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</si>
  <si>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</si>
  <si>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</si>
  <si>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</si>
  <si>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</si>
  <si>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</si>
  <si>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</si>
  <si>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</si>
  <si>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</si>
  <si>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</si>
  <si>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</si>
  <si>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</si>
  <si>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</si>
  <si>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</si>
  <si>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</si>
  <si>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</si>
  <si>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</si>
  <si>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</si>
  <si>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</si>
  <si>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</si>
  <si>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</si>
  <si>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</si>
  <si>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</si>
  <si>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</si>
  <si>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</si>
  <si>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</si>
  <si>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</si>
  <si>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</si>
  <si>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</si>
  <si>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</si>
  <si>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</si>
  <si>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</si>
  <si>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</si>
  <si>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</si>
  <si>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</si>
  <si>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</si>
  <si>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</si>
  <si>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</si>
  <si>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</si>
  <si>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</si>
  <si>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</si>
  <si>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</si>
  <si>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</si>
  <si>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</si>
  <si>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</si>
  <si>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</si>
  <si>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</si>
  <si>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</si>
  <si>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</si>
  <si>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</si>
  <si>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</si>
  <si>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</si>
  <si>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</si>
  <si>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</si>
  <si>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</si>
  <si>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</si>
  <si>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</si>
  <si>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</si>
  <si>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</si>
  <si>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</si>
  <si>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</si>
  <si>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</si>
  <si>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</si>
  <si>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</si>
  <si>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</si>
  <si>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</si>
  <si>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</si>
  <si>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</si>
  <si>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</si>
  <si>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</si>
  <si>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</si>
  <si>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</si>
  <si>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</si>
  <si>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</si>
  <si>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</si>
  <si>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</si>
  <si>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</si>
  <si>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</si>
  <si>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</si>
  <si>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</si>
  <si>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</si>
  <si>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</si>
  <si>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</si>
  <si>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</si>
  <si>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</si>
  <si>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</si>
  <si>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</si>
  <si>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</si>
  <si>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</si>
  <si>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</si>
  <si>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</si>
  <si>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</si>
  <si>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</si>
  <si>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</si>
  <si>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</si>
  <si>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</si>
  <si>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</si>
  <si>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</si>
  <si>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</si>
  <si>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</si>
  <si>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</si>
  <si>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</si>
  <si>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</si>
  <si>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</si>
  <si>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</si>
  <si>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</si>
  <si>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</si>
  <si>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</si>
  <si>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</si>
  <si>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</si>
  <si>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</si>
  <si>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</si>
  <si>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</si>
  <si>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</si>
  <si>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</si>
  <si>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</si>
  <si>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</si>
  <si>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</si>
  <si>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</si>
  <si>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</si>
  <si>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</si>
  <si>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</si>
  <si>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</si>
  <si>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</si>
  <si>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</si>
  <si>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</si>
  <si>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</si>
  <si>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</si>
  <si>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</si>
  <si>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</si>
  <si>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</si>
  <si>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</si>
  <si>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</si>
  <si>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</si>
  <si>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</si>
  <si>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</si>
  <si>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</si>
  <si>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</si>
  <si>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</si>
  <si>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</si>
  <si>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</si>
  <si>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</si>
  <si>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</si>
  <si>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</si>
  <si>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</si>
  <si>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</si>
  <si>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</si>
  <si>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</si>
  <si>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</si>
  <si>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</si>
  <si>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</si>
  <si>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</si>
  <si>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</si>
  <si>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</si>
  <si>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</si>
  <si>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</si>
  <si>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</si>
  <si>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</si>
  <si>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</si>
  <si>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</si>
  <si>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</si>
  <si>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</si>
  <si>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</si>
  <si>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</si>
  <si>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</si>
  <si>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</si>
  <si>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</si>
  <si>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</si>
  <si>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</si>
  <si>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</si>
  <si>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</si>
  <si>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</si>
  <si>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</si>
  <si>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</si>
  <si>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</si>
  <si>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</si>
  <si>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</si>
  <si>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</si>
  <si>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</si>
  <si>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</si>
  <si>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</si>
  <si>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</si>
  <si>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</si>
  <si>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</si>
  <si>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</si>
  <si>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</si>
  <si>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</si>
  <si>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</si>
  <si>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</si>
  <si>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</si>
  <si>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</si>
  <si>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</si>
  <si>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</si>
  <si>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 41 от 25 декабря 2023г.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</si>
</sst>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-1.772999999957392E-2</v>
      </c>
      <c r="E9" s="71">
        <f>+E10+E15+E21+E30</f>
        <v>-3.9999999999054126E-2</v>
      </c>
      <c r="F9" s="71">
        <f>+F10+F15+F21+F30</f>
        <v>3.999999999996362E-2</v>
      </c>
      <c r="G9" s="72">
        <f>D9+E9+F9</f>
        <v>-1.7729999998664425E-2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-1.772999999957392E-2</v>
      </c>
      <c r="E21" s="75">
        <f t="shared" ref="E21:F21" si="8">E22+E26</f>
        <v>-3.9999999999054126E-2</v>
      </c>
      <c r="F21" s="75">
        <f t="shared" si="8"/>
        <v>3.999999999996362E-2</v>
      </c>
      <c r="G21" s="72">
        <f t="shared" si="1"/>
        <v>-1.7729999998664425E-2</v>
      </c>
    </row>
    <row r="22" spans="1:7" x14ac:dyDescent="0.25">
      <c r="A22" s="218"/>
      <c r="B22" s="76" t="s">
        <v>504</v>
      </c>
      <c r="C22" s="77" t="s">
        <v>505</v>
      </c>
      <c r="D22" s="78">
        <f>D23</f>
        <v>-25726.2</v>
      </c>
      <c r="E22" s="78">
        <f t="shared" ref="E22:F24" si="9">E23</f>
        <v>-4817</v>
      </c>
      <c r="F22" s="78">
        <f t="shared" si="9"/>
        <v>-5041</v>
      </c>
      <c r="G22" s="72">
        <f t="shared" si="1"/>
        <v>-35584.199999999997</v>
      </c>
    </row>
    <row r="23" spans="1:7" x14ac:dyDescent="0.25">
      <c r="A23" s="218"/>
      <c r="B23" s="80" t="s">
        <v>639</v>
      </c>
      <c r="C23" s="77" t="s">
        <v>635</v>
      </c>
      <c r="D23" s="78">
        <f>D24</f>
        <v>-25726.2</v>
      </c>
      <c r="E23" s="78">
        <f t="shared" si="9"/>
        <v>-4817</v>
      </c>
      <c r="F23" s="78">
        <f t="shared" si="9"/>
        <v>-5041</v>
      </c>
      <c r="G23" s="72">
        <f t="shared" si="1"/>
        <v>-35584.199999999997</v>
      </c>
    </row>
    <row r="24" spans="1:7" x14ac:dyDescent="0.25">
      <c r="A24" s="218"/>
      <c r="B24" s="80" t="s">
        <v>638</v>
      </c>
      <c r="C24" s="77" t="s">
        <v>633</v>
      </c>
      <c r="D24" s="78">
        <f>D25</f>
        <v>-25726.2</v>
      </c>
      <c r="E24" s="78">
        <f t="shared" si="9"/>
        <v>-4817</v>
      </c>
      <c r="F24" s="78">
        <f t="shared" si="9"/>
        <v>-5041</v>
      </c>
      <c r="G24" s="72">
        <f t="shared" si="1"/>
        <v>-35584.199999999997</v>
      </c>
    </row>
    <row r="25" spans="1:7" ht="25.5" x14ac:dyDescent="0.25">
      <c r="A25" s="218"/>
      <c r="B25" s="76" t="s">
        <v>640</v>
      </c>
      <c r="C25" s="77" t="s">
        <v>506</v>
      </c>
      <c r="D25" s="78">
        <f>-(Доходы!C9+Источники!D18)</f>
        <v>-25726.2</v>
      </c>
      <c r="E25" s="78">
        <f>-(Доходы!D9+Источники!E18)</f>
        <v>-4817</v>
      </c>
      <c r="F25" s="78">
        <f>-(Доходы!E9+Источники!F18)</f>
        <v>-5041</v>
      </c>
      <c r="G25" s="72">
        <f t="shared" si="1"/>
        <v>-35584.199999999997</v>
      </c>
    </row>
    <row r="26" spans="1:7" x14ac:dyDescent="0.25">
      <c r="A26" s="218"/>
      <c r="B26" s="76" t="s">
        <v>507</v>
      </c>
      <c r="C26" s="77" t="s">
        <v>508</v>
      </c>
      <c r="D26" s="78">
        <f>D27</f>
        <v>25726.182270000001</v>
      </c>
      <c r="E26" s="78">
        <f t="shared" ref="E26:F28" si="10">E27</f>
        <v>4816.9600000000009</v>
      </c>
      <c r="F26" s="78">
        <f t="shared" si="10"/>
        <v>5041.04</v>
      </c>
      <c r="G26" s="72">
        <f t="shared" si="1"/>
        <v>35584.182270000005</v>
      </c>
    </row>
    <row r="27" spans="1:7" x14ac:dyDescent="0.25">
      <c r="A27" s="218"/>
      <c r="B27" s="80" t="s">
        <v>632</v>
      </c>
      <c r="C27" s="77" t="s">
        <v>631</v>
      </c>
      <c r="D27" s="78">
        <f>D28</f>
        <v>25726.182270000001</v>
      </c>
      <c r="E27" s="78">
        <f t="shared" si="10"/>
        <v>4816.9600000000009</v>
      </c>
      <c r="F27" s="78">
        <f t="shared" si="10"/>
        <v>5041.04</v>
      </c>
      <c r="G27" s="72">
        <f t="shared" si="1"/>
        <v>35584.182270000005</v>
      </c>
    </row>
    <row r="28" spans="1:7" x14ac:dyDescent="0.25">
      <c r="A28" s="218"/>
      <c r="B28" s="80" t="s">
        <v>637</v>
      </c>
      <c r="C28" s="77" t="s">
        <v>634</v>
      </c>
      <c r="D28" s="78">
        <f>D29</f>
        <v>25726.182270000001</v>
      </c>
      <c r="E28" s="78">
        <f t="shared" si="10"/>
        <v>4816.9600000000009</v>
      </c>
      <c r="F28" s="78">
        <f t="shared" si="10"/>
        <v>5041.04</v>
      </c>
      <c r="G28" s="72">
        <f t="shared" si="1"/>
        <v>35584.182270000005</v>
      </c>
    </row>
    <row r="29" spans="1:7" ht="25.5" x14ac:dyDescent="0.25">
      <c r="A29" s="218"/>
      <c r="B29" s="76" t="s">
        <v>636</v>
      </c>
      <c r="C29" s="77" t="s">
        <v>509</v>
      </c>
      <c r="D29" s="78">
        <f>Ведомственная!G10+Источники!D20</f>
        <v>25726.182270000001</v>
      </c>
      <c r="E29" s="78">
        <f>Ведомственная!H10+Источники!E20+116.6</f>
        <v>4816.9600000000009</v>
      </c>
      <c r="F29" s="78">
        <f>Ведомственная!I10+Источники!F20+243.86</f>
        <v>5041.04</v>
      </c>
      <c r="G29" s="72">
        <f t="shared" si="1"/>
        <v>35584.182270000005</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47582.649019280892</v>
      </c>
      <c r="F8" s="50">
        <f t="shared" ref="F8:K8" si="0">F13+F38+F53+F68</f>
        <v>25726.182269999998</v>
      </c>
      <c r="G8" s="50">
        <f t="shared" si="0"/>
        <v>4390.3360000000002</v>
      </c>
      <c r="H8" s="50">
        <f t="shared" si="0"/>
        <v>4485.5800000000008</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47582.649019280892</v>
      </c>
      <c r="F11" s="50">
        <f t="shared" si="1"/>
        <v>25726.182269999998</v>
      </c>
      <c r="G11" s="50">
        <f t="shared" si="1"/>
        <v>4390.3360000000002</v>
      </c>
      <c r="H11" s="50">
        <f t="shared" si="1"/>
        <v>4485.5800000000008</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24070.165305530893</v>
      </c>
      <c r="F13" s="51">
        <f t="shared" ref="F13:K13" si="2">F18+F23+F28+F33</f>
        <v>6413.567</v>
      </c>
      <c r="G13" s="51">
        <f t="shared" si="2"/>
        <v>3485.9146800000003</v>
      </c>
      <c r="H13" s="51">
        <f t="shared" si="2"/>
        <v>3658.65868</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24070.165305530893</v>
      </c>
      <c r="F16" s="51">
        <f t="shared" si="3"/>
        <v>6413.567</v>
      </c>
      <c r="G16" s="51">
        <f t="shared" si="3"/>
        <v>3485.9146800000003</v>
      </c>
      <c r="H16" s="51">
        <f t="shared" si="3"/>
        <v>3658.65868</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21213.016039155889</v>
      </c>
      <c r="F18" s="52">
        <f>F19+F20+F21+F22</f>
        <v>4550.3999999999996</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21213.016039155889</v>
      </c>
      <c r="F21" s="52">
        <f>Программная!F12</f>
        <v>4550.3999999999996</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1374.9</v>
      </c>
      <c r="F23" s="52">
        <f t="shared" ref="F23:K23" si="5">F24+F25+F26+F27</f>
        <v>1061.3000000000002</v>
      </c>
      <c r="G23" s="52">
        <f t="shared" si="5"/>
        <v>149.80000000000001</v>
      </c>
      <c r="H23" s="52">
        <f t="shared" si="5"/>
        <v>163.79999999999998</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1374.9</v>
      </c>
      <c r="F26" s="52">
        <f>Программная!F23</f>
        <v>1061.3000000000002</v>
      </c>
      <c r="G26" s="52">
        <f>Программная!G23</f>
        <v>149.80000000000001</v>
      </c>
      <c r="H26" s="52">
        <f>Программная!H23</f>
        <v>163.79999999999998</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6710.2473037500004</v>
      </c>
      <c r="F68" s="51">
        <f t="shared" ref="F68:K68" si="16">F73+F78</f>
        <v>5654.6213200000002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6710.2473037500004</v>
      </c>
      <c r="F71" s="51">
        <f t="shared" si="17"/>
        <v>5654.6213200000002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6360.9833437500001</v>
      </c>
      <c r="F73" s="52">
        <f t="shared" ref="F73:K73" si="18">F74+F75+F76+F77</f>
        <v>5538.2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6360.9833437500001</v>
      </c>
      <c r="F76" s="52">
        <f>Программная!F131</f>
        <v>5538.2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47582.649019280878</v>
      </c>
      <c r="F6" s="48">
        <f>F11+F36+F51+F66</f>
        <v>25726.182269999998</v>
      </c>
      <c r="G6" s="48">
        <f t="shared" ref="F6:K10" si="0">G11+G36+G51+G66</f>
        <v>4390.3360000000002</v>
      </c>
      <c r="H6" s="48">
        <f t="shared" si="0"/>
        <v>4485.5800000000008</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47582.649019280878</v>
      </c>
      <c r="F9" s="48">
        <f t="shared" si="0"/>
        <v>25726.182269999998</v>
      </c>
      <c r="G9" s="48">
        <f t="shared" si="0"/>
        <v>4390.3360000000002</v>
      </c>
      <c r="H9" s="48">
        <f t="shared" si="0"/>
        <v>4485.5800000000008</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24070.165305530885</v>
      </c>
      <c r="F11" s="47">
        <f>F16+F21+F26+F31</f>
        <v>6413.567</v>
      </c>
      <c r="G11" s="47">
        <f t="shared" ref="F11:K15" si="2">G16+G21+G26+G31</f>
        <v>3485.9146800000003</v>
      </c>
      <c r="H11" s="47">
        <f t="shared" si="2"/>
        <v>3658.65868</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24070.165305530885</v>
      </c>
      <c r="F14" s="47">
        <f t="shared" si="2"/>
        <v>6413.567</v>
      </c>
      <c r="G14" s="47">
        <f t="shared" si="2"/>
        <v>3485.9146800000003</v>
      </c>
      <c r="H14" s="47">
        <f t="shared" si="2"/>
        <v>3658.65868</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21213.016039155889</v>
      </c>
      <c r="F16" s="47">
        <f>F17+F18+F19+F20</f>
        <v>4550.3999999999996</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21213.016039155889</v>
      </c>
      <c r="F19" s="47">
        <f>'Расходы по МП'!F21</f>
        <v>4550.3999999999996</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1374.9</v>
      </c>
      <c r="F21" s="49">
        <f>F22+F23+F24+F25</f>
        <v>1061.3000000000002</v>
      </c>
      <c r="G21" s="49">
        <f t="shared" ref="G21:K21" si="4">G22+G23+G24+G25</f>
        <v>149.80000000000001</v>
      </c>
      <c r="H21" s="49">
        <f t="shared" si="4"/>
        <v>163.79999999999998</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1374.9</v>
      </c>
      <c r="F24" s="47">
        <f>'Расходы по МП'!F26</f>
        <v>1061.3000000000002</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6710.2473037500013</v>
      </c>
      <c r="F66" s="47">
        <f t="shared" ref="F66:K70" si="13">F71+F76</f>
        <v>5654.6213200000002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6710.2473037500013</v>
      </c>
      <c r="F69" s="47">
        <f t="shared" si="13"/>
        <v>5654.6213200000002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6360.9833437500001</v>
      </c>
      <c r="F71" s="47">
        <f>F72+F73+F74+F75</f>
        <v>5538.2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6360.9833437500001</v>
      </c>
      <c r="F74" s="47">
        <f>'Расходы по МП'!F76</f>
        <v>5538.2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zoomScale="90" zoomScaleNormal="90" workbookViewId="0">
      <pane xSplit="2" ySplit="8" topLeftCell="C9" activePane="bottomRight" state="frozen"/>
      <selection pane="topRight" activeCell="C1" sqref="C1"/>
      <selection pane="bottomLeft" activeCell="A9" sqref="A9"/>
      <selection pane="bottomRight" activeCell="H7" sqref="H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
        <v>853</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25726.2</v>
      </c>
      <c r="D9" s="86">
        <f t="shared" ref="D9:E9" si="0">D10+D36</f>
        <v>4817</v>
      </c>
      <c r="E9" s="86">
        <f t="shared" si="0"/>
        <v>5041</v>
      </c>
      <c r="F9" s="87">
        <f>C9+D9+E9</f>
        <v>35584.199999999997</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22431.200000000001</v>
      </c>
      <c r="D36" s="86">
        <f t="shared" ref="D36:E36" si="15">D37</f>
        <v>1412</v>
      </c>
      <c r="E36" s="86">
        <f t="shared" si="15"/>
        <v>1539</v>
      </c>
      <c r="F36" s="87">
        <f t="shared" si="2"/>
        <v>25382.2</v>
      </c>
    </row>
    <row r="37" spans="1:6" ht="38.25" x14ac:dyDescent="0.2">
      <c r="A37" s="213" t="s">
        <v>574</v>
      </c>
      <c r="B37" s="73" t="s">
        <v>575</v>
      </c>
      <c r="C37" s="86">
        <f>C38+C43+C46+C49</f>
        <v>22431.200000000001</v>
      </c>
      <c r="D37" s="86">
        <f t="shared" ref="D37:E37" si="16">D38+D43+D46+D49</f>
        <v>1412</v>
      </c>
      <c r="E37" s="86">
        <f t="shared" si="16"/>
        <v>1539</v>
      </c>
      <c r="F37" s="87">
        <f t="shared" si="2"/>
        <v>25382.2</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136</v>
      </c>
      <c r="D46" s="89">
        <f t="shared" ref="D46:E47" si="21">D47</f>
        <v>149.80000000000001</v>
      </c>
      <c r="E46" s="89">
        <f t="shared" si="21"/>
        <v>163.80000000000001</v>
      </c>
      <c r="F46" s="87">
        <f t="shared" si="2"/>
        <v>449.6</v>
      </c>
    </row>
    <row r="47" spans="1:6" ht="38.25" x14ac:dyDescent="0.2">
      <c r="A47" s="215" t="s">
        <v>587</v>
      </c>
      <c r="B47" s="91" t="s">
        <v>588</v>
      </c>
      <c r="C47" s="92">
        <f>C48</f>
        <v>136</v>
      </c>
      <c r="D47" s="94">
        <f t="shared" si="21"/>
        <v>149.80000000000001</v>
      </c>
      <c r="E47" s="92">
        <f t="shared" si="21"/>
        <v>163.80000000000001</v>
      </c>
      <c r="F47" s="87">
        <f t="shared" si="2"/>
        <v>449.6</v>
      </c>
    </row>
    <row r="48" spans="1:6" ht="51" x14ac:dyDescent="0.2">
      <c r="A48" s="215" t="s">
        <v>589</v>
      </c>
      <c r="B48" s="91" t="s">
        <v>590</v>
      </c>
      <c r="C48" s="92">
        <v>136</v>
      </c>
      <c r="D48" s="94">
        <v>149.80000000000001</v>
      </c>
      <c r="E48" s="92">
        <v>163.80000000000001</v>
      </c>
      <c r="F48" s="87">
        <f t="shared" si="2"/>
        <v>449.6</v>
      </c>
    </row>
    <row r="49" spans="1:6" ht="14.25" x14ac:dyDescent="0.2">
      <c r="A49" s="214" t="s">
        <v>653</v>
      </c>
      <c r="B49" s="88" t="s">
        <v>654</v>
      </c>
      <c r="C49" s="89">
        <f>C50+C52</f>
        <v>21124.2</v>
      </c>
      <c r="D49" s="89">
        <f t="shared" ref="D49:E49" si="22">D50+D52</f>
        <v>153.19999999999999</v>
      </c>
      <c r="E49" s="89">
        <f t="shared" si="22"/>
        <v>153.19999999999999</v>
      </c>
      <c r="F49" s="87">
        <f t="shared" si="2"/>
        <v>21430.600000000002</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20596.2</v>
      </c>
      <c r="D52" s="94">
        <f t="shared" si="24"/>
        <v>153.19999999999999</v>
      </c>
      <c r="E52" s="92">
        <f t="shared" si="24"/>
        <v>153.19999999999999</v>
      </c>
      <c r="F52" s="87">
        <f t="shared" si="2"/>
        <v>20902.600000000002</v>
      </c>
    </row>
    <row r="53" spans="1:6" ht="25.5" x14ac:dyDescent="0.2">
      <c r="A53" s="215" t="s">
        <v>593</v>
      </c>
      <c r="B53" s="91" t="s">
        <v>594</v>
      </c>
      <c r="C53" s="92">
        <v>20596.2</v>
      </c>
      <c r="D53" s="94">
        <v>153.19999999999999</v>
      </c>
      <c r="E53" s="92">
        <v>153.19999999999999</v>
      </c>
      <c r="F53" s="87">
        <f t="shared" si="2"/>
        <v>20902.600000000002</v>
      </c>
    </row>
  </sheetData>
  <autoFilter ref="A8:F53"/>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7" activePane="bottomRight" state="frozen"/>
      <selection activeCell="B1" sqref="B1"/>
      <selection pane="topRight" activeCell="F1" sqref="F1"/>
      <selection pane="bottomLeft" activeCell="B7" sqref="B7"/>
      <selection pane="bottomRight" activeCell="K67" sqref="K67"/>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5" t="s">
        <v>0</v>
      </c>
      <c r="B1" s="226"/>
      <c r="C1" s="226"/>
      <c r="D1" s="226"/>
      <c r="E1" s="226"/>
      <c r="F1" s="226"/>
      <c r="G1" s="226"/>
      <c r="H1" s="226"/>
      <c r="I1" s="226"/>
      <c r="J1" s="226"/>
      <c r="K1" s="226"/>
      <c r="L1" s="226"/>
      <c r="M1" s="226"/>
      <c r="N1" s="226"/>
      <c r="O1" s="226"/>
      <c r="P1" s="226"/>
    </row>
    <row r="2" spans="1:16" ht="15.95" customHeight="1" x14ac:dyDescent="0.25">
      <c r="A2" s="225"/>
      <c r="B2" s="226"/>
      <c r="C2" s="226"/>
      <c r="D2" s="226"/>
      <c r="E2" s="226"/>
      <c r="F2" s="226"/>
      <c r="G2" s="226"/>
      <c r="H2" s="226"/>
      <c r="I2" s="226"/>
      <c r="J2" s="226"/>
      <c r="K2" s="226"/>
      <c r="L2" s="226"/>
      <c r="M2" s="226"/>
      <c r="N2" s="226"/>
      <c r="O2" s="226"/>
      <c r="P2" s="226"/>
    </row>
    <row r="3" spans="1:16" ht="15.2" customHeight="1" x14ac:dyDescent="0.25">
      <c r="A3" s="227" t="s">
        <v>1</v>
      </c>
      <c r="B3" s="228"/>
      <c r="C3" s="228"/>
      <c r="D3" s="228"/>
      <c r="E3" s="228"/>
      <c r="F3" s="228"/>
      <c r="G3" s="228"/>
      <c r="H3" s="228"/>
      <c r="I3" s="228"/>
      <c r="J3" s="228"/>
      <c r="K3" s="228"/>
      <c r="L3" s="228"/>
      <c r="M3" s="228"/>
      <c r="N3" s="228"/>
      <c r="O3" s="228"/>
      <c r="P3" s="228"/>
    </row>
    <row r="4" spans="1:16" ht="61.7" customHeight="1" x14ac:dyDescent="0.25">
      <c r="A4" s="229"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x14ac:dyDescent="0.25">
      <c r="A5" s="230"/>
      <c r="B5" s="232"/>
      <c r="C5" s="236"/>
      <c r="D5" s="232"/>
      <c r="E5" s="232"/>
      <c r="F5" s="232"/>
      <c r="G5" s="232"/>
      <c r="H5" s="232"/>
      <c r="I5" s="232"/>
      <c r="J5" s="55" t="s">
        <v>739</v>
      </c>
      <c r="K5" s="232"/>
      <c r="L5" s="232"/>
      <c r="M5" s="232"/>
      <c r="N5" s="232"/>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25726182.27</v>
      </c>
      <c r="K7" s="2">
        <f t="shared" ref="K7:N7" si="0">K8+K127+K140+K192+K248+K427+K484+K495+K508</f>
        <v>25726182.27</v>
      </c>
      <c r="L7" s="2">
        <f t="shared" si="0"/>
        <v>0</v>
      </c>
      <c r="M7" s="2">
        <f t="shared" si="0"/>
        <v>0</v>
      </c>
      <c r="N7" s="2">
        <f t="shared" si="0"/>
        <v>0</v>
      </c>
      <c r="O7" s="2">
        <f>O8+O127+O140+O192+O248+O427+O484+O495+O508</f>
        <v>4700360</v>
      </c>
      <c r="P7" s="2">
        <f>P8+P127+P140+P192+P248+P427+P484+P495+P508</f>
        <v>4797180</v>
      </c>
    </row>
    <row r="8" spans="1:16" x14ac:dyDescent="0.25">
      <c r="A8" s="16" t="s">
        <v>32</v>
      </c>
      <c r="B8" s="17" t="s">
        <v>33</v>
      </c>
      <c r="C8" s="17"/>
      <c r="D8" s="17"/>
      <c r="E8" s="17"/>
      <c r="F8" s="17"/>
      <c r="G8" s="17"/>
      <c r="H8" s="17"/>
      <c r="I8" s="18"/>
      <c r="J8" s="3">
        <f>K8+L8+M8+N8</f>
        <v>5476700</v>
      </c>
      <c r="K8" s="3">
        <f t="shared" ref="K8:P8" si="1">K9+K18+K101+K106</f>
        <v>5476700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3430800</v>
      </c>
      <c r="K18" s="4">
        <f t="shared" ref="K18:P18" si="8">K19+K86+K92+K97</f>
        <v>3430800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2080800</v>
      </c>
      <c r="K19" s="5">
        <f>K20+K31+K75</f>
        <v>2080800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621200</v>
      </c>
      <c r="K31" s="6">
        <f>K32+K36+K71</f>
        <v>621200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518800</v>
      </c>
      <c r="K36" s="7">
        <f>SUM(K37:K70)</f>
        <v>518800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10300</v>
      </c>
      <c r="K66" s="34">
        <v>10300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5538200</v>
      </c>
      <c r="K427" s="3">
        <f>K428</f>
        <v>5538200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5538200</v>
      </c>
      <c r="K428" s="4">
        <f>K429+K467+K474+K479</f>
        <v>5538200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5538200</v>
      </c>
      <c r="K429" s="5">
        <f>K430+K460+K464</f>
        <v>5538200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4849400</v>
      </c>
      <c r="K430" s="6">
        <f>K431+K434+K456</f>
        <v>4849400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4849400</v>
      </c>
      <c r="K434" s="7">
        <f>SUM(K435:K455)</f>
        <v>4849400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4700000</v>
      </c>
      <c r="K447" s="34">
        <v>4700000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25726.182270000001</v>
      </c>
      <c r="H10" s="107">
        <f>H11+H53+H61+H79+H113+H181+H198+H211+H224</f>
        <v>4700.3600000000006</v>
      </c>
      <c r="I10" s="107">
        <f>I11+I53+I61+I79+I113+I181+I198+I211+I224</f>
        <v>4797.18</v>
      </c>
      <c r="J10" s="108">
        <f>G10+H10+I10</f>
        <v>35223.722269999998</v>
      </c>
    </row>
    <row r="11" spans="1:10" x14ac:dyDescent="0.25">
      <c r="A11" s="73" t="s">
        <v>373</v>
      </c>
      <c r="B11" s="74" t="s">
        <v>32</v>
      </c>
      <c r="C11" s="74" t="s">
        <v>751</v>
      </c>
      <c r="D11" s="74" t="s">
        <v>758</v>
      </c>
      <c r="E11" s="109"/>
      <c r="F11" s="74"/>
      <c r="G11" s="110">
        <f>G18+G12+G33+G39</f>
        <v>5476.7</v>
      </c>
      <c r="H11" s="110">
        <f t="shared" ref="H11:I11" si="0">H18+H12+H33+H39</f>
        <v>3010.75468</v>
      </c>
      <c r="I11" s="110">
        <f t="shared" si="0"/>
        <v>3145.17868</v>
      </c>
      <c r="J11" s="108">
        <f t="shared" ref="J11:J74" si="1">G11+H11+I11</f>
        <v>11632.63336</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3430.8</v>
      </c>
      <c r="H18" s="113">
        <f t="shared" ref="H18:I19" si="3">H19</f>
        <v>1889.6</v>
      </c>
      <c r="I18" s="113">
        <f t="shared" si="3"/>
        <v>2024</v>
      </c>
      <c r="J18" s="108">
        <f t="shared" si="1"/>
        <v>7344.4</v>
      </c>
    </row>
    <row r="19" spans="1:10" ht="51" outlineLevel="1" x14ac:dyDescent="0.25">
      <c r="A19" s="114" t="s">
        <v>456</v>
      </c>
      <c r="B19" s="115" t="s">
        <v>32</v>
      </c>
      <c r="C19" s="115" t="s">
        <v>751</v>
      </c>
      <c r="D19" s="115" t="s">
        <v>754</v>
      </c>
      <c r="E19" s="116" t="s">
        <v>604</v>
      </c>
      <c r="F19" s="115"/>
      <c r="G19" s="117">
        <f>G20</f>
        <v>3430.8</v>
      </c>
      <c r="H19" s="117">
        <f t="shared" si="3"/>
        <v>1889.6</v>
      </c>
      <c r="I19" s="117">
        <f t="shared" si="3"/>
        <v>2024</v>
      </c>
      <c r="J19" s="108">
        <f t="shared" si="1"/>
        <v>7344.4</v>
      </c>
    </row>
    <row r="20" spans="1:10" outlineLevel="1" x14ac:dyDescent="0.25">
      <c r="A20" s="118" t="s">
        <v>375</v>
      </c>
      <c r="B20" s="119" t="s">
        <v>32</v>
      </c>
      <c r="C20" s="119" t="s">
        <v>751</v>
      </c>
      <c r="D20" s="119" t="s">
        <v>754</v>
      </c>
      <c r="E20" s="120" t="s">
        <v>765</v>
      </c>
      <c r="F20" s="119"/>
      <c r="G20" s="117">
        <f>G21+G30</f>
        <v>3430.8</v>
      </c>
      <c r="H20" s="117">
        <f t="shared" ref="H20:I20" si="4">H21+H30</f>
        <v>1889.6</v>
      </c>
      <c r="I20" s="117">
        <f t="shared" si="4"/>
        <v>2024</v>
      </c>
      <c r="J20" s="108">
        <f t="shared" si="1"/>
        <v>7344.4</v>
      </c>
    </row>
    <row r="21" spans="1:10" ht="38.25" outlineLevel="1" x14ac:dyDescent="0.25">
      <c r="A21" s="121" t="s">
        <v>376</v>
      </c>
      <c r="B21" s="122" t="s">
        <v>32</v>
      </c>
      <c r="C21" s="122" t="s">
        <v>751</v>
      </c>
      <c r="D21" s="122" t="s">
        <v>754</v>
      </c>
      <c r="E21" s="123" t="s">
        <v>766</v>
      </c>
      <c r="F21" s="122"/>
      <c r="G21" s="117">
        <f>G22+G26+G28</f>
        <v>3430.8</v>
      </c>
      <c r="H21" s="117">
        <f t="shared" ref="H21:I21" si="5">H22+H26+H28</f>
        <v>1889.6</v>
      </c>
      <c r="I21" s="117">
        <f t="shared" si="5"/>
        <v>2024</v>
      </c>
      <c r="J21" s="108">
        <f t="shared" si="1"/>
        <v>7344.4</v>
      </c>
    </row>
    <row r="22" spans="1:10" ht="63.75" outlineLevel="1" x14ac:dyDescent="0.25">
      <c r="A22" s="90" t="s">
        <v>377</v>
      </c>
      <c r="B22" s="124" t="s">
        <v>32</v>
      </c>
      <c r="C22" s="124" t="s">
        <v>751</v>
      </c>
      <c r="D22" s="124" t="s">
        <v>754</v>
      </c>
      <c r="E22" s="126" t="s">
        <v>769</v>
      </c>
      <c r="F22" s="124"/>
      <c r="G22" s="117">
        <f>G23+G24+G25</f>
        <v>2080.8000000000002</v>
      </c>
      <c r="H22" s="117">
        <f t="shared" ref="H22:I22" si="6">H23+H24+H25</f>
        <v>1889.6</v>
      </c>
      <c r="I22" s="117">
        <f t="shared" si="6"/>
        <v>2024</v>
      </c>
      <c r="J22" s="108">
        <f t="shared" si="1"/>
        <v>5994.4</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621.20000000000005</v>
      </c>
      <c r="H24" s="117">
        <f>'Бюджетная роспись'!O31/1000</f>
        <v>482.1</v>
      </c>
      <c r="I24" s="117">
        <f>'Бюджетная роспись'!P31/1000</f>
        <v>560.5</v>
      </c>
      <c r="J24" s="108">
        <f t="shared" si="1"/>
        <v>1663.8000000000002</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136</v>
      </c>
      <c r="H53" s="110">
        <f t="shared" ref="H53:I57" si="18">H54</f>
        <v>149.80000000000001</v>
      </c>
      <c r="I53" s="110">
        <f t="shared" si="18"/>
        <v>163.79999999999998</v>
      </c>
      <c r="J53" s="108">
        <f t="shared" si="1"/>
        <v>449.6</v>
      </c>
    </row>
    <row r="54" spans="1:10" x14ac:dyDescent="0.25">
      <c r="A54" s="88" t="s">
        <v>485</v>
      </c>
      <c r="B54" s="111" t="s">
        <v>32</v>
      </c>
      <c r="C54" s="111" t="s">
        <v>752</v>
      </c>
      <c r="D54" s="111" t="s">
        <v>753</v>
      </c>
      <c r="E54" s="112" t="s">
        <v>768</v>
      </c>
      <c r="F54" s="111"/>
      <c r="G54" s="113">
        <f>G55</f>
        <v>136</v>
      </c>
      <c r="H54" s="113">
        <f t="shared" si="18"/>
        <v>149.80000000000001</v>
      </c>
      <c r="I54" s="113">
        <f t="shared" si="18"/>
        <v>163.79999999999998</v>
      </c>
      <c r="J54" s="108">
        <f t="shared" si="1"/>
        <v>449.6</v>
      </c>
    </row>
    <row r="55" spans="1:10" ht="51" outlineLevel="1" x14ac:dyDescent="0.25">
      <c r="A55" s="114" t="s">
        <v>456</v>
      </c>
      <c r="B55" s="115" t="s">
        <v>32</v>
      </c>
      <c r="C55" s="115" t="s">
        <v>752</v>
      </c>
      <c r="D55" s="115" t="s">
        <v>753</v>
      </c>
      <c r="E55" s="116" t="s">
        <v>604</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752</v>
      </c>
      <c r="D56" s="119" t="s">
        <v>753</v>
      </c>
      <c r="E56" s="120" t="s">
        <v>765</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752</v>
      </c>
      <c r="D57" s="122" t="s">
        <v>753</v>
      </c>
      <c r="E57" s="123" t="s">
        <v>771</v>
      </c>
      <c r="F57" s="122"/>
      <c r="G57" s="117">
        <f>G58</f>
        <v>136</v>
      </c>
      <c r="H57" s="117">
        <f t="shared" si="18"/>
        <v>149.80000000000001</v>
      </c>
      <c r="I57" s="117">
        <f t="shared" si="18"/>
        <v>163.79999999999998</v>
      </c>
      <c r="J57" s="108">
        <f t="shared" si="1"/>
        <v>449.6</v>
      </c>
    </row>
    <row r="58" spans="1:10" ht="89.25" outlineLevel="1" x14ac:dyDescent="0.25">
      <c r="A58" s="121" t="s">
        <v>484</v>
      </c>
      <c r="B58" s="124" t="s">
        <v>32</v>
      </c>
      <c r="C58" s="124" t="s">
        <v>752</v>
      </c>
      <c r="D58" s="124" t="s">
        <v>753</v>
      </c>
      <c r="E58" s="126" t="s">
        <v>779</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752</v>
      </c>
      <c r="D59" s="77" t="s">
        <v>753</v>
      </c>
      <c r="E59" s="125" t="s">
        <v>779</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x14ac:dyDescent="0.25">
      <c r="A60" s="76" t="s">
        <v>379</v>
      </c>
      <c r="B60" s="77" t="s">
        <v>32</v>
      </c>
      <c r="C60" s="77" t="s">
        <v>752</v>
      </c>
      <c r="D60" s="77" t="s">
        <v>753</v>
      </c>
      <c r="E60" s="125" t="s">
        <v>779</v>
      </c>
      <c r="F60" s="77" t="s">
        <v>61</v>
      </c>
      <c r="G60" s="117">
        <f>'Бюджетная роспись'!J135/1000</f>
        <v>13.2</v>
      </c>
      <c r="H60" s="117">
        <f>'Бюджетная роспись'!O135/1000</f>
        <v>14</v>
      </c>
      <c r="I60" s="117">
        <f>'Бюджетная роспись'!P135/1000</f>
        <v>14.2</v>
      </c>
      <c r="J60" s="108">
        <f t="shared" si="1"/>
        <v>41.4</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5538.2</v>
      </c>
      <c r="H181" s="110">
        <f t="shared" ref="H181:I183" si="76">H182</f>
        <v>145</v>
      </c>
      <c r="I181" s="110">
        <f t="shared" si="76"/>
        <v>150</v>
      </c>
      <c r="J181" s="108">
        <f t="shared" si="58"/>
        <v>5833.2</v>
      </c>
    </row>
    <row r="182" spans="1:10" x14ac:dyDescent="0.25">
      <c r="A182" s="88" t="s">
        <v>435</v>
      </c>
      <c r="B182" s="111" t="s">
        <v>32</v>
      </c>
      <c r="C182" s="111" t="s">
        <v>756</v>
      </c>
      <c r="D182" s="111" t="s">
        <v>751</v>
      </c>
      <c r="E182" s="112" t="s">
        <v>768</v>
      </c>
      <c r="F182" s="111"/>
      <c r="G182" s="113">
        <f>G183</f>
        <v>5538.2</v>
      </c>
      <c r="H182" s="113">
        <f t="shared" si="76"/>
        <v>145</v>
      </c>
      <c r="I182" s="113">
        <f t="shared" si="76"/>
        <v>150</v>
      </c>
      <c r="J182" s="108">
        <f t="shared" si="58"/>
        <v>5833.2</v>
      </c>
    </row>
    <row r="183" spans="1:10" ht="51" outlineLevel="1" x14ac:dyDescent="0.25">
      <c r="A183" s="114" t="s">
        <v>456</v>
      </c>
      <c r="B183" s="115" t="s">
        <v>32</v>
      </c>
      <c r="C183" s="115" t="s">
        <v>756</v>
      </c>
      <c r="D183" s="115" t="s">
        <v>751</v>
      </c>
      <c r="E183" s="116" t="s">
        <v>604</v>
      </c>
      <c r="F183" s="115"/>
      <c r="G183" s="117">
        <f>G184</f>
        <v>5538.2</v>
      </c>
      <c r="H183" s="117">
        <f t="shared" si="76"/>
        <v>145</v>
      </c>
      <c r="I183" s="117">
        <f t="shared" si="76"/>
        <v>150</v>
      </c>
      <c r="J183" s="108">
        <f t="shared" si="58"/>
        <v>5833.2</v>
      </c>
    </row>
    <row r="184" spans="1:10" ht="38.25" outlineLevel="1" x14ac:dyDescent="0.25">
      <c r="A184" s="118" t="s">
        <v>436</v>
      </c>
      <c r="B184" s="119" t="s">
        <v>32</v>
      </c>
      <c r="C184" s="119" t="s">
        <v>756</v>
      </c>
      <c r="D184" s="119" t="s">
        <v>751</v>
      </c>
      <c r="E184" s="120" t="s">
        <v>822</v>
      </c>
      <c r="F184" s="119"/>
      <c r="G184" s="117">
        <f>G185+G195</f>
        <v>5538.2</v>
      </c>
      <c r="H184" s="117">
        <f t="shared" ref="H184:I184" si="77">H185+H195</f>
        <v>145</v>
      </c>
      <c r="I184" s="117">
        <f t="shared" si="77"/>
        <v>150</v>
      </c>
      <c r="J184" s="108">
        <f t="shared" si="58"/>
        <v>5833.2</v>
      </c>
    </row>
    <row r="185" spans="1:10" ht="38.25" outlineLevel="1" x14ac:dyDescent="0.25">
      <c r="A185" s="121" t="s">
        <v>437</v>
      </c>
      <c r="B185" s="122" t="s">
        <v>32</v>
      </c>
      <c r="C185" s="122" t="s">
        <v>756</v>
      </c>
      <c r="D185" s="122" t="s">
        <v>751</v>
      </c>
      <c r="E185" s="123" t="s">
        <v>823</v>
      </c>
      <c r="F185" s="122"/>
      <c r="G185" s="117">
        <f>G186+G190+G193</f>
        <v>5538.2</v>
      </c>
      <c r="H185" s="117">
        <f t="shared" ref="H185:I185" si="78">H186+H190+H193</f>
        <v>145</v>
      </c>
      <c r="I185" s="117">
        <f t="shared" si="78"/>
        <v>150</v>
      </c>
      <c r="J185" s="108">
        <f t="shared" si="58"/>
        <v>5833.2</v>
      </c>
    </row>
    <row r="186" spans="1:10" ht="25.5" outlineLevel="1" x14ac:dyDescent="0.25">
      <c r="A186" s="90" t="s">
        <v>439</v>
      </c>
      <c r="B186" s="124" t="s">
        <v>32</v>
      </c>
      <c r="C186" s="124" t="s">
        <v>756</v>
      </c>
      <c r="D186" s="124" t="s">
        <v>751</v>
      </c>
      <c r="E186" s="126" t="s">
        <v>824</v>
      </c>
      <c r="F186" s="124"/>
      <c r="G186" s="117">
        <f>G187+G188+G189</f>
        <v>5538.2</v>
      </c>
      <c r="H186" s="117">
        <f t="shared" ref="H186:I186" si="79">H187+H188+H189</f>
        <v>145</v>
      </c>
      <c r="I186" s="117">
        <f t="shared" si="79"/>
        <v>150</v>
      </c>
      <c r="J186" s="108">
        <f t="shared" si="58"/>
        <v>5833.2</v>
      </c>
    </row>
    <row r="187" spans="1:10" ht="25.5" outlineLevel="1" x14ac:dyDescent="0.25">
      <c r="A187" s="76" t="s">
        <v>379</v>
      </c>
      <c r="B187" s="77" t="s">
        <v>32</v>
      </c>
      <c r="C187" s="77" t="s">
        <v>756</v>
      </c>
      <c r="D187" s="77" t="s">
        <v>751</v>
      </c>
      <c r="E187" s="125" t="s">
        <v>824</v>
      </c>
      <c r="F187" s="77" t="s">
        <v>61</v>
      </c>
      <c r="G187" s="117">
        <f>'Бюджетная роспись'!J430/1000</f>
        <v>4849.3999999999996</v>
      </c>
      <c r="H187" s="117">
        <f>'Бюджетная роспись'!O430/1000</f>
        <v>145</v>
      </c>
      <c r="I187" s="117">
        <f>'Бюджетная роспись'!P430/1000</f>
        <v>150</v>
      </c>
      <c r="J187" s="108">
        <f t="shared" si="58"/>
        <v>5144.3999999999996</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25726.182270000001</v>
      </c>
      <c r="H236" s="142">
        <f t="shared" ref="H236:I236" si="92">H10</f>
        <v>4700.3600000000006</v>
      </c>
      <c r="I236" s="142">
        <f t="shared" si="92"/>
        <v>4797.18</v>
      </c>
      <c r="J236" s="108">
        <f t="shared" si="86"/>
        <v>35223.722269999998</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25726.182270000001</v>
      </c>
      <c r="G10" s="107">
        <f>Ведомственная!H10</f>
        <v>4700.3600000000006</v>
      </c>
      <c r="H10" s="107">
        <f>Ведомственная!I10</f>
        <v>4797.18</v>
      </c>
      <c r="I10" s="150">
        <f>F10+G10+H10</f>
        <v>35223.722269999998</v>
      </c>
    </row>
    <row r="11" spans="1:9" x14ac:dyDescent="0.25">
      <c r="A11" s="73" t="s">
        <v>373</v>
      </c>
      <c r="B11" s="74" t="s">
        <v>751</v>
      </c>
      <c r="C11" s="74" t="s">
        <v>758</v>
      </c>
      <c r="D11" s="109" t="s">
        <v>768</v>
      </c>
      <c r="E11" s="74"/>
      <c r="F11" s="110">
        <f>Ведомственная!G11</f>
        <v>5476.7</v>
      </c>
      <c r="G11" s="110">
        <f>Ведомственная!H11</f>
        <v>3010.75468</v>
      </c>
      <c r="H11" s="110">
        <f>Ведомственная!I11</f>
        <v>3145.17868</v>
      </c>
      <c r="I11" s="150">
        <f t="shared" ref="I11:I74" si="0">F11+G11+H11</f>
        <v>11632.63336</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3430.8</v>
      </c>
      <c r="G18" s="113">
        <f>Ведомственная!H18</f>
        <v>1889.6</v>
      </c>
      <c r="H18" s="113">
        <f>Ведомственная!I18</f>
        <v>2024</v>
      </c>
      <c r="I18" s="150">
        <f t="shared" si="0"/>
        <v>7344.4</v>
      </c>
    </row>
    <row r="19" spans="1:9" ht="51" outlineLevel="1" x14ac:dyDescent="0.25">
      <c r="A19" s="114" t="s">
        <v>456</v>
      </c>
      <c r="B19" s="115" t="s">
        <v>751</v>
      </c>
      <c r="C19" s="115" t="s">
        <v>754</v>
      </c>
      <c r="D19" s="116" t="s">
        <v>604</v>
      </c>
      <c r="E19" s="115"/>
      <c r="F19" s="117">
        <f>Ведомственная!G19</f>
        <v>3430.8</v>
      </c>
      <c r="G19" s="117">
        <f>Ведомственная!H19</f>
        <v>1889.6</v>
      </c>
      <c r="H19" s="117">
        <f>Ведомственная!I19</f>
        <v>2024</v>
      </c>
      <c r="I19" s="150">
        <f t="shared" si="0"/>
        <v>7344.4</v>
      </c>
    </row>
    <row r="20" spans="1:9" ht="25.5" outlineLevel="1" x14ac:dyDescent="0.25">
      <c r="A20" s="118" t="s">
        <v>375</v>
      </c>
      <c r="B20" s="119" t="s">
        <v>751</v>
      </c>
      <c r="C20" s="119" t="s">
        <v>754</v>
      </c>
      <c r="D20" s="120" t="s">
        <v>765</v>
      </c>
      <c r="E20" s="119"/>
      <c r="F20" s="117">
        <f>Ведомственная!G20</f>
        <v>3430.8</v>
      </c>
      <c r="G20" s="117">
        <f>Ведомственная!H20</f>
        <v>1889.6</v>
      </c>
      <c r="H20" s="117">
        <f>Ведомственная!I20</f>
        <v>2024</v>
      </c>
      <c r="I20" s="150">
        <f t="shared" si="0"/>
        <v>7344.4</v>
      </c>
    </row>
    <row r="21" spans="1:9" ht="38.25" outlineLevel="1" x14ac:dyDescent="0.25">
      <c r="A21" s="121" t="s">
        <v>376</v>
      </c>
      <c r="B21" s="122" t="s">
        <v>751</v>
      </c>
      <c r="C21" s="122" t="s">
        <v>754</v>
      </c>
      <c r="D21" s="123" t="s">
        <v>766</v>
      </c>
      <c r="E21" s="122"/>
      <c r="F21" s="117">
        <f>Ведомственная!G21</f>
        <v>3430.8</v>
      </c>
      <c r="G21" s="117">
        <f>Ведомственная!H21</f>
        <v>1889.6</v>
      </c>
      <c r="H21" s="117">
        <f>Ведомственная!I21</f>
        <v>2024</v>
      </c>
      <c r="I21" s="150">
        <f t="shared" si="0"/>
        <v>7344.4</v>
      </c>
    </row>
    <row r="22" spans="1:9" ht="63.75" outlineLevel="1" x14ac:dyDescent="0.25">
      <c r="A22" s="90" t="s">
        <v>377</v>
      </c>
      <c r="B22" s="124" t="s">
        <v>751</v>
      </c>
      <c r="C22" s="124" t="s">
        <v>754</v>
      </c>
      <c r="D22" s="126" t="s">
        <v>769</v>
      </c>
      <c r="E22" s="124"/>
      <c r="F22" s="117">
        <f>Ведомственная!G22</f>
        <v>2080.8000000000002</v>
      </c>
      <c r="G22" s="117">
        <f>Ведомственная!H22</f>
        <v>1889.6</v>
      </c>
      <c r="H22" s="117">
        <f>Ведомственная!I22</f>
        <v>2024</v>
      </c>
      <c r="I22" s="150">
        <f t="shared" si="0"/>
        <v>5994.4</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621.20000000000005</v>
      </c>
      <c r="G24" s="117">
        <f>Ведомственная!H24</f>
        <v>482.1</v>
      </c>
      <c r="H24" s="117">
        <f>Ведомственная!I24</f>
        <v>560.5</v>
      </c>
      <c r="I24" s="150">
        <f t="shared" si="0"/>
        <v>1663.8000000000002</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485</v>
      </c>
      <c r="B54" s="111" t="s">
        <v>752</v>
      </c>
      <c r="C54" s="111" t="s">
        <v>753</v>
      </c>
      <c r="D54" s="112" t="s">
        <v>768</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456</v>
      </c>
      <c r="B55" s="115" t="s">
        <v>752</v>
      </c>
      <c r="C55" s="115" t="s">
        <v>753</v>
      </c>
      <c r="D55" s="116" t="s">
        <v>604</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752</v>
      </c>
      <c r="C56" s="119" t="s">
        <v>753</v>
      </c>
      <c r="D56" s="120" t="s">
        <v>765</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752</v>
      </c>
      <c r="C57" s="122" t="s">
        <v>753</v>
      </c>
      <c r="D57" s="123" t="s">
        <v>771</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484</v>
      </c>
      <c r="B58" s="124" t="s">
        <v>752</v>
      </c>
      <c r="C58" s="124" t="s">
        <v>753</v>
      </c>
      <c r="D58" s="126" t="s">
        <v>779</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752</v>
      </c>
      <c r="C59" s="77" t="s">
        <v>753</v>
      </c>
      <c r="D59" s="125" t="s">
        <v>779</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752</v>
      </c>
      <c r="C60" s="77" t="s">
        <v>753</v>
      </c>
      <c r="D60" s="125" t="s">
        <v>779</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5538.2</v>
      </c>
      <c r="G181" s="110">
        <f>Ведомственная!H181</f>
        <v>145</v>
      </c>
      <c r="H181" s="110">
        <f>Ведомственная!I181</f>
        <v>150</v>
      </c>
      <c r="I181" s="150">
        <f t="shared" si="2"/>
        <v>5833.2</v>
      </c>
    </row>
    <row r="182" spans="1:9" x14ac:dyDescent="0.25">
      <c r="A182" s="88" t="s">
        <v>435</v>
      </c>
      <c r="B182" s="111" t="s">
        <v>756</v>
      </c>
      <c r="C182" s="111" t="s">
        <v>751</v>
      </c>
      <c r="D182" s="112" t="s">
        <v>768</v>
      </c>
      <c r="E182" s="111"/>
      <c r="F182" s="113">
        <f>Ведомственная!G182</f>
        <v>5538.2</v>
      </c>
      <c r="G182" s="113">
        <f>Ведомственная!H182</f>
        <v>145</v>
      </c>
      <c r="H182" s="113">
        <f>Ведомственная!I182</f>
        <v>150</v>
      </c>
      <c r="I182" s="150">
        <f t="shared" si="2"/>
        <v>5833.2</v>
      </c>
    </row>
    <row r="183" spans="1:9" ht="51" outlineLevel="1" x14ac:dyDescent="0.25">
      <c r="A183" s="114" t="s">
        <v>456</v>
      </c>
      <c r="B183" s="115" t="s">
        <v>756</v>
      </c>
      <c r="C183" s="115" t="s">
        <v>751</v>
      </c>
      <c r="D183" s="116" t="s">
        <v>604</v>
      </c>
      <c r="E183" s="115"/>
      <c r="F183" s="117">
        <f>Ведомственная!G183</f>
        <v>5538.2</v>
      </c>
      <c r="G183" s="117">
        <f>Ведомственная!H183</f>
        <v>145</v>
      </c>
      <c r="H183" s="117">
        <f>Ведомственная!I183</f>
        <v>150</v>
      </c>
      <c r="I183" s="150">
        <f t="shared" si="2"/>
        <v>5833.2</v>
      </c>
    </row>
    <row r="184" spans="1:9" ht="38.25" outlineLevel="1" x14ac:dyDescent="0.25">
      <c r="A184" s="118" t="s">
        <v>436</v>
      </c>
      <c r="B184" s="119" t="s">
        <v>756</v>
      </c>
      <c r="C184" s="119" t="s">
        <v>751</v>
      </c>
      <c r="D184" s="120" t="s">
        <v>822</v>
      </c>
      <c r="E184" s="119"/>
      <c r="F184" s="117">
        <f>Ведомственная!G184</f>
        <v>5538.2</v>
      </c>
      <c r="G184" s="117">
        <f>Ведомственная!H184</f>
        <v>145</v>
      </c>
      <c r="H184" s="117">
        <f>Ведомственная!I184</f>
        <v>150</v>
      </c>
      <c r="I184" s="150">
        <f t="shared" si="2"/>
        <v>5833.2</v>
      </c>
    </row>
    <row r="185" spans="1:9" ht="38.25" outlineLevel="1" x14ac:dyDescent="0.25">
      <c r="A185" s="121" t="s">
        <v>437</v>
      </c>
      <c r="B185" s="122" t="s">
        <v>756</v>
      </c>
      <c r="C185" s="122" t="s">
        <v>751</v>
      </c>
      <c r="D185" s="123" t="s">
        <v>823</v>
      </c>
      <c r="E185" s="122"/>
      <c r="F185" s="117">
        <f>Ведомственная!G185</f>
        <v>5538.2</v>
      </c>
      <c r="G185" s="117">
        <f>Ведомственная!H185</f>
        <v>145</v>
      </c>
      <c r="H185" s="117">
        <f>Ведомственная!I185</f>
        <v>150</v>
      </c>
      <c r="I185" s="150">
        <f t="shared" si="2"/>
        <v>5833.2</v>
      </c>
    </row>
    <row r="186" spans="1:9" ht="25.5" outlineLevel="1" x14ac:dyDescent="0.25">
      <c r="A186" s="90" t="s">
        <v>439</v>
      </c>
      <c r="B186" s="124" t="s">
        <v>756</v>
      </c>
      <c r="C186" s="124" t="s">
        <v>751</v>
      </c>
      <c r="D186" s="126" t="s">
        <v>824</v>
      </c>
      <c r="E186" s="124"/>
      <c r="F186" s="117">
        <f>Ведомственная!G186</f>
        <v>5538.2</v>
      </c>
      <c r="G186" s="117">
        <f>Ведомственная!H186</f>
        <v>145</v>
      </c>
      <c r="H186" s="117">
        <f>Ведомственная!I186</f>
        <v>150</v>
      </c>
      <c r="I186" s="150">
        <f t="shared" si="2"/>
        <v>5833.2</v>
      </c>
    </row>
    <row r="187" spans="1:9" ht="25.5" outlineLevel="1" x14ac:dyDescent="0.25">
      <c r="A187" s="76" t="s">
        <v>379</v>
      </c>
      <c r="B187" s="77" t="s">
        <v>756</v>
      </c>
      <c r="C187" s="77" t="s">
        <v>751</v>
      </c>
      <c r="D187" s="125" t="s">
        <v>824</v>
      </c>
      <c r="E187" s="77" t="s">
        <v>61</v>
      </c>
      <c r="F187" s="117">
        <f>Ведомственная!G187</f>
        <v>4849.3999999999996</v>
      </c>
      <c r="G187" s="117">
        <f>Ведомственная!H187</f>
        <v>145</v>
      </c>
      <c r="H187" s="117">
        <f>Ведомственная!I187</f>
        <v>150</v>
      </c>
      <c r="I187" s="150">
        <f t="shared" si="2"/>
        <v>5144.3999999999996</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25726.182270000001</v>
      </c>
      <c r="G236" s="142">
        <f>Ведомственная!H236</f>
        <v>4700.3600000000006</v>
      </c>
      <c r="H236" s="142">
        <f>Ведомственная!I236</f>
        <v>4797.18</v>
      </c>
      <c r="I236" s="150">
        <f t="shared" si="3"/>
        <v>35223.722269999998</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25726.182269999998</v>
      </c>
      <c r="G9" s="107">
        <f t="shared" ref="G9:H9" si="0">G10</f>
        <v>1120.1546800000001</v>
      </c>
      <c r="H9" s="107">
        <f t="shared" si="0"/>
        <v>1120.1786800000002</v>
      </c>
      <c r="I9" s="108">
        <f>F9+G9+H9</f>
        <v>27966.515629999998</v>
      </c>
    </row>
    <row r="10" spans="1:9" ht="51" outlineLevel="1" x14ac:dyDescent="0.25">
      <c r="A10" s="153" t="s">
        <v>456</v>
      </c>
      <c r="B10" s="154" t="s">
        <v>604</v>
      </c>
      <c r="C10" s="155"/>
      <c r="D10" s="155"/>
      <c r="E10" s="155"/>
      <c r="F10" s="156">
        <f>F11+F66+F77+F130</f>
        <v>25726.182269999998</v>
      </c>
      <c r="G10" s="156">
        <f>Ведомственная!H13</f>
        <v>1120.1546800000001</v>
      </c>
      <c r="H10" s="156">
        <f>Ведомственная!I13</f>
        <v>1120.1786800000002</v>
      </c>
      <c r="I10" s="108">
        <f t="shared" ref="I10:I73" si="1">F10+G10+H10</f>
        <v>27966.515629999998</v>
      </c>
    </row>
    <row r="11" spans="1:9" ht="25.5" outlineLevel="1" x14ac:dyDescent="0.25">
      <c r="A11" s="157" t="s">
        <v>375</v>
      </c>
      <c r="B11" s="158" t="s">
        <v>765</v>
      </c>
      <c r="C11" s="159"/>
      <c r="D11" s="159"/>
      <c r="E11" s="159"/>
      <c r="F11" s="156">
        <f>F12+F23+F39+F49</f>
        <v>6413.567</v>
      </c>
      <c r="G11" s="156">
        <f t="shared" ref="G11:H11" si="2">G12+G23+G39+G49</f>
        <v>3485.9146800000003</v>
      </c>
      <c r="H11" s="156">
        <f t="shared" si="2"/>
        <v>3658.65868</v>
      </c>
      <c r="I11" s="108">
        <f t="shared" si="1"/>
        <v>13558.140360000001</v>
      </c>
    </row>
    <row r="12" spans="1:9" ht="38.25" outlineLevel="1" x14ac:dyDescent="0.25">
      <c r="A12" s="160" t="s">
        <v>376</v>
      </c>
      <c r="B12" s="161" t="s">
        <v>766</v>
      </c>
      <c r="C12" s="162"/>
      <c r="D12" s="162"/>
      <c r="E12" s="162"/>
      <c r="F12" s="163">
        <f>F13+F15+F19+F21</f>
        <v>4550.3999999999996</v>
      </c>
      <c r="G12" s="163">
        <f t="shared" ref="G12:H12" si="3">G13+G15+G19+G21</f>
        <v>3009.75468</v>
      </c>
      <c r="H12" s="163">
        <f t="shared" si="3"/>
        <v>3144.17868</v>
      </c>
      <c r="I12" s="108">
        <f t="shared" si="1"/>
        <v>10704.333360000001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2080.8000000000002</v>
      </c>
      <c r="G15" s="117">
        <f t="shared" ref="G15:H15" si="5">G16+G17+G18</f>
        <v>1889.6</v>
      </c>
      <c r="H15" s="117">
        <f t="shared" si="5"/>
        <v>2024</v>
      </c>
      <c r="I15" s="108">
        <f t="shared" si="1"/>
        <v>5994.4</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621.20000000000005</v>
      </c>
      <c r="G17" s="117">
        <f>Ведомственная!H24</f>
        <v>482.1</v>
      </c>
      <c r="H17" s="117">
        <f>Ведомственная!I24</f>
        <v>560.5</v>
      </c>
      <c r="I17" s="108">
        <f t="shared" si="1"/>
        <v>1663.8000000000002</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1061.3000000000002</v>
      </c>
      <c r="G23" s="163">
        <f t="shared" ref="G23:H23" si="8">G24+G26+G28+G30+G32+G34+G36</f>
        <v>149.80000000000001</v>
      </c>
      <c r="H23" s="163">
        <f t="shared" si="8"/>
        <v>163.79999999999998</v>
      </c>
      <c r="I23" s="108">
        <f t="shared" si="1"/>
        <v>1374.9</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136</v>
      </c>
      <c r="G36" s="117">
        <f t="shared" ref="G36:H36" si="15">G37+G38</f>
        <v>149.80000000000001</v>
      </c>
      <c r="H36" s="117">
        <f t="shared" si="15"/>
        <v>163.79999999999998</v>
      </c>
      <c r="I36" s="108">
        <f t="shared" si="1"/>
        <v>449.6</v>
      </c>
    </row>
    <row r="37" spans="1:9" ht="76.5" outlineLevel="1" x14ac:dyDescent="0.25">
      <c r="A37" s="76" t="s">
        <v>378</v>
      </c>
      <c r="B37" s="125" t="s">
        <v>779</v>
      </c>
      <c r="C37" s="77" t="s">
        <v>36</v>
      </c>
      <c r="D37" s="77" t="s">
        <v>752</v>
      </c>
      <c r="E37" s="77" t="s">
        <v>753</v>
      </c>
      <c r="F37" s="117">
        <f>Ведомственная!G59</f>
        <v>122.8</v>
      </c>
      <c r="G37" s="117">
        <f>Ведомственная!H59</f>
        <v>135.80000000000001</v>
      </c>
      <c r="H37" s="117">
        <f>Ведомственная!I59</f>
        <v>149.6</v>
      </c>
      <c r="I37" s="108">
        <f t="shared" si="1"/>
        <v>408.20000000000005</v>
      </c>
    </row>
    <row r="38" spans="1:9" ht="25.5" outlineLevel="1" x14ac:dyDescent="0.25">
      <c r="A38" s="76" t="s">
        <v>379</v>
      </c>
      <c r="B38" s="125" t="s">
        <v>779</v>
      </c>
      <c r="C38" s="77" t="s">
        <v>61</v>
      </c>
      <c r="D38" s="77" t="s">
        <v>752</v>
      </c>
      <c r="E38" s="77" t="s">
        <v>753</v>
      </c>
      <c r="F38" s="117">
        <f>Ведомственная!G60</f>
        <v>13.2</v>
      </c>
      <c r="G38" s="117">
        <f>Ведомственная!H60</f>
        <v>14</v>
      </c>
      <c r="H38" s="117">
        <f>Ведомственная!I60</f>
        <v>14.2</v>
      </c>
      <c r="I38" s="108">
        <f t="shared" si="1"/>
        <v>41.4</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5654.6213200000002</v>
      </c>
      <c r="G130" s="156">
        <f t="shared" ref="G130:H130" si="62">G131+G141</f>
        <v>261.42132000000004</v>
      </c>
      <c r="H130" s="156">
        <f t="shared" si="62"/>
        <v>266.42132000000004</v>
      </c>
      <c r="I130" s="108">
        <f t="shared" si="35"/>
        <v>6182.463960000001</v>
      </c>
    </row>
    <row r="131" spans="1:9" ht="38.25" x14ac:dyDescent="0.25">
      <c r="A131" s="160" t="s">
        <v>437</v>
      </c>
      <c r="B131" s="161" t="s">
        <v>823</v>
      </c>
      <c r="C131" s="162"/>
      <c r="D131" s="162"/>
      <c r="E131" s="162"/>
      <c r="F131" s="163">
        <f>F132+F136+F139</f>
        <v>5538.2</v>
      </c>
      <c r="G131" s="163">
        <f t="shared" ref="G131:H131" si="63">G132+G136+G139</f>
        <v>145</v>
      </c>
      <c r="H131" s="163">
        <f t="shared" si="63"/>
        <v>150</v>
      </c>
      <c r="I131" s="108">
        <f t="shared" si="35"/>
        <v>5833.2</v>
      </c>
    </row>
    <row r="132" spans="1:9" ht="25.5" outlineLevel="1" x14ac:dyDescent="0.25">
      <c r="A132" s="90" t="s">
        <v>439</v>
      </c>
      <c r="B132" s="126" t="s">
        <v>824</v>
      </c>
      <c r="C132" s="124"/>
      <c r="D132" s="124"/>
      <c r="E132" s="124"/>
      <c r="F132" s="117">
        <f>F133+F134+F135</f>
        <v>5538.2</v>
      </c>
      <c r="G132" s="117">
        <f t="shared" ref="G132:H132" si="64">G133+G134+G135</f>
        <v>145</v>
      </c>
      <c r="H132" s="117">
        <f t="shared" si="64"/>
        <v>150</v>
      </c>
      <c r="I132" s="108">
        <f t="shared" si="35"/>
        <v>5833.2</v>
      </c>
    </row>
    <row r="133" spans="1:9" ht="25.5" outlineLevel="1" x14ac:dyDescent="0.25">
      <c r="A133" s="76" t="s">
        <v>379</v>
      </c>
      <c r="B133" s="125" t="s">
        <v>824</v>
      </c>
      <c r="C133" s="77" t="s">
        <v>61</v>
      </c>
      <c r="D133" s="77" t="s">
        <v>756</v>
      </c>
      <c r="E133" s="77" t="s">
        <v>751</v>
      </c>
      <c r="F133" s="117">
        <f>Ведомственная!G187</f>
        <v>4849.3999999999996</v>
      </c>
      <c r="G133" s="117">
        <f>Ведомственная!H187</f>
        <v>145</v>
      </c>
      <c r="H133" s="117">
        <f>Ведомственная!I187</f>
        <v>150</v>
      </c>
      <c r="I133" s="108">
        <f t="shared" si="35"/>
        <v>5144.3999999999996</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25726.182270000001</v>
      </c>
      <c r="G153" s="142">
        <f>Ведомственная!H236</f>
        <v>4700.3600000000006</v>
      </c>
      <c r="H153" s="142">
        <f>Ведомственная!I236</f>
        <v>4797.18</v>
      </c>
      <c r="I153" s="108">
        <f t="shared" si="65"/>
        <v>35223.722269999998</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2023-12-25T11:14:55Z</cp:lastPrinted>
  <dcterms:created xsi:type="dcterms:W3CDTF">2023-09-11T19:44:40Z</dcterms:created>
  <dcterms:modified xsi:type="dcterms:W3CDTF">2023-12-25T11:15:00Z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