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5" activeTab="5"/>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3" i="9"/>
  <c r="G2" i="9"/>
  <c r="D3" i="7"/>
  <c r="D2" i="7"/>
  <c r="G2" i="5"/>
  <c r="G3" i="4"/>
  <c r="G2" i="4"/>
  <c r="I137" i="3" l="1"/>
  <c r="H137" i="3"/>
  <c r="J296" i="2"/>
  <c r="G137" i="3" s="1"/>
  <c r="J297" i="2"/>
  <c r="J298" i="2"/>
  <c r="G22" i="12"/>
  <c r="H22" i="12"/>
  <c r="I22" i="12"/>
  <c r="J22" i="12"/>
  <c r="J12" i="12" s="1"/>
  <c r="K22" i="12"/>
  <c r="K21" i="12" s="1"/>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E68" i="12" s="1"/>
  <c r="K67" i="12"/>
  <c r="J67" i="12"/>
  <c r="I67" i="12"/>
  <c r="H67" i="12"/>
  <c r="G67" i="12"/>
  <c r="F67" i="12"/>
  <c r="E67" i="12" s="1"/>
  <c r="E65" i="12"/>
  <c r="E63" i="12"/>
  <c r="E62" i="12"/>
  <c r="E60" i="12"/>
  <c r="E58" i="12"/>
  <c r="E57" i="12"/>
  <c r="K55" i="12"/>
  <c r="J55" i="12"/>
  <c r="I55" i="12"/>
  <c r="H55" i="12"/>
  <c r="E55" i="12" s="1"/>
  <c r="G55" i="12"/>
  <c r="F55" i="12"/>
  <c r="K53" i="12"/>
  <c r="J53" i="12"/>
  <c r="I53" i="12"/>
  <c r="H53" i="12"/>
  <c r="G53" i="12"/>
  <c r="F53" i="12"/>
  <c r="K52" i="12"/>
  <c r="J52" i="12"/>
  <c r="E52" i="12" s="1"/>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7" i="12" s="1"/>
  <c r="E35" i="12"/>
  <c r="E33" i="12"/>
  <c r="E32" i="12"/>
  <c r="E30" i="12"/>
  <c r="E28" i="12"/>
  <c r="E27" i="12"/>
  <c r="E25" i="12"/>
  <c r="E23" i="12"/>
  <c r="E20" i="12"/>
  <c r="E18" i="12"/>
  <c r="E17" i="12"/>
  <c r="K15" i="12"/>
  <c r="K10" i="12" s="1"/>
  <c r="J15" i="12"/>
  <c r="J10" i="12" s="1"/>
  <c r="I15" i="12"/>
  <c r="H15" i="12"/>
  <c r="G15" i="12"/>
  <c r="G10" i="12" s="1"/>
  <c r="F15" i="12"/>
  <c r="F10" i="12" s="1"/>
  <c r="K13" i="12"/>
  <c r="K8" i="12" s="1"/>
  <c r="J13" i="12"/>
  <c r="I13" i="12"/>
  <c r="I8" i="12" s="1"/>
  <c r="H13" i="12"/>
  <c r="G13" i="12"/>
  <c r="F13" i="12"/>
  <c r="I12" i="12"/>
  <c r="I7" i="12" s="1"/>
  <c r="G12" i="12"/>
  <c r="G7" i="12" s="1"/>
  <c r="E82" i="11"/>
  <c r="E80" i="11"/>
  <c r="E79" i="11"/>
  <c r="K78" i="11"/>
  <c r="J78" i="11"/>
  <c r="I78" i="11"/>
  <c r="E77" i="11"/>
  <c r="E72" i="11" s="1"/>
  <c r="E75" i="11"/>
  <c r="E70" i="11" s="1"/>
  <c r="E74" i="11"/>
  <c r="K72" i="11"/>
  <c r="J72" i="11"/>
  <c r="I72" i="11"/>
  <c r="H72" i="11"/>
  <c r="G72" i="11"/>
  <c r="F72" i="11"/>
  <c r="K70" i="11"/>
  <c r="J70" i="11"/>
  <c r="I70" i="11"/>
  <c r="H70" i="11"/>
  <c r="G70" i="11"/>
  <c r="F70" i="11"/>
  <c r="F10" i="11" s="1"/>
  <c r="K69" i="11"/>
  <c r="J69" i="11"/>
  <c r="I69" i="11"/>
  <c r="H69" i="11"/>
  <c r="G69" i="11"/>
  <c r="F69" i="11"/>
  <c r="E67" i="11"/>
  <c r="E65" i="11"/>
  <c r="E55" i="11" s="1"/>
  <c r="E64" i="11"/>
  <c r="E54" i="11" s="1"/>
  <c r="E62" i="11"/>
  <c r="E60" i="11"/>
  <c r="E59" i="11"/>
  <c r="K58" i="11"/>
  <c r="J58" i="11"/>
  <c r="I58" i="11"/>
  <c r="K57" i="11"/>
  <c r="J57" i="11"/>
  <c r="I57" i="11"/>
  <c r="H57" i="11"/>
  <c r="G57" i="11"/>
  <c r="F57" i="11"/>
  <c r="K55" i="11"/>
  <c r="J55" i="11"/>
  <c r="I55" i="11"/>
  <c r="H55" i="11"/>
  <c r="G55" i="11"/>
  <c r="F55" i="11"/>
  <c r="K54" i="11"/>
  <c r="J54" i="11"/>
  <c r="I54" i="11"/>
  <c r="H54" i="11"/>
  <c r="G54" i="11"/>
  <c r="G9" i="11" s="1"/>
  <c r="F54" i="11"/>
  <c r="E52" i="11"/>
  <c r="E50" i="11"/>
  <c r="E49" i="11"/>
  <c r="E39" i="11" s="1"/>
  <c r="K48" i="11"/>
  <c r="J48" i="11"/>
  <c r="I48" i="11"/>
  <c r="E47" i="11"/>
  <c r="E42" i="11" s="1"/>
  <c r="E45" i="11"/>
  <c r="E40" i="11" s="1"/>
  <c r="E44" i="11"/>
  <c r="K43" i="11"/>
  <c r="J43" i="11"/>
  <c r="I43" i="11"/>
  <c r="K42" i="11"/>
  <c r="J42" i="11"/>
  <c r="I42" i="11"/>
  <c r="H42" i="11"/>
  <c r="G42" i="11"/>
  <c r="F42" i="11"/>
  <c r="K41" i="11"/>
  <c r="J41" i="11"/>
  <c r="I41" i="11"/>
  <c r="K40" i="11"/>
  <c r="K10" i="11" s="1"/>
  <c r="J40" i="11"/>
  <c r="I40" i="11"/>
  <c r="H40" i="11"/>
  <c r="G40" i="11"/>
  <c r="F40" i="11"/>
  <c r="K39" i="11"/>
  <c r="J39" i="11"/>
  <c r="I39" i="11"/>
  <c r="H39" i="11"/>
  <c r="G39" i="11"/>
  <c r="F39" i="11"/>
  <c r="E37" i="11"/>
  <c r="E35" i="11"/>
  <c r="E34" i="11"/>
  <c r="E32" i="11"/>
  <c r="E30" i="11"/>
  <c r="E15" i="11" s="1"/>
  <c r="E29" i="11"/>
  <c r="K28" i="11"/>
  <c r="J28" i="11"/>
  <c r="I28" i="11"/>
  <c r="E27" i="11"/>
  <c r="E25" i="11"/>
  <c r="E24" i="11"/>
  <c r="E14" i="11" s="1"/>
  <c r="K23" i="11"/>
  <c r="J23" i="11"/>
  <c r="I23" i="11"/>
  <c r="E22" i="11"/>
  <c r="E20" i="11"/>
  <c r="E19" i="11"/>
  <c r="K17" i="11"/>
  <c r="J17" i="11"/>
  <c r="J12" i="11" s="1"/>
  <c r="I17" i="11"/>
  <c r="I12" i="11" s="1"/>
  <c r="H17" i="11"/>
  <c r="G17" i="11"/>
  <c r="F17" i="11"/>
  <c r="K15" i="11"/>
  <c r="J15" i="11"/>
  <c r="I15" i="11"/>
  <c r="H15" i="11"/>
  <c r="H10" i="11" s="1"/>
  <c r="G15" i="11"/>
  <c r="G10" i="11" s="1"/>
  <c r="F15" i="11"/>
  <c r="K14" i="11"/>
  <c r="J14" i="11"/>
  <c r="I14" i="11"/>
  <c r="H14" i="11"/>
  <c r="G14" i="11"/>
  <c r="F14" i="11"/>
  <c r="F9" i="11" s="1"/>
  <c r="H12" i="11"/>
  <c r="K12" i="11" l="1"/>
  <c r="E57" i="11"/>
  <c r="G8" i="12"/>
  <c r="I10" i="12"/>
  <c r="E17" i="11"/>
  <c r="E12" i="11" s="1"/>
  <c r="E69" i="11"/>
  <c r="K9" i="11"/>
  <c r="F12" i="11"/>
  <c r="F7" i="12"/>
  <c r="G12" i="11"/>
  <c r="I10" i="11"/>
  <c r="E38" i="12"/>
  <c r="E9" i="11"/>
  <c r="J10" i="11"/>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0" i="12" l="1"/>
  <c r="E8" i="12"/>
  <c r="E7" i="12"/>
  <c r="E12" i="12"/>
  <c r="G11" i="10" l="1"/>
  <c r="E11" i="10"/>
  <c r="C11" i="10"/>
  <c r="G14" i="10"/>
  <c r="G10" i="10" s="1"/>
  <c r="E14" i="10"/>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D28" i="7" s="1"/>
  <c r="E29" i="7"/>
  <c r="E28" i="7" s="1"/>
  <c r="C29" i="7"/>
  <c r="C28" i="7" s="1"/>
  <c r="D31" i="7"/>
  <c r="F31" i="7" s="1"/>
  <c r="E31" i="7"/>
  <c r="C31" i="7"/>
  <c r="E33" i="7"/>
  <c r="D34" i="7"/>
  <c r="D33" i="7" s="1"/>
  <c r="E34" i="7"/>
  <c r="C34" i="7"/>
  <c r="C33" i="7" s="1"/>
  <c r="D39" i="7"/>
  <c r="D38" i="7" s="1"/>
  <c r="E39" i="7"/>
  <c r="C39" i="7"/>
  <c r="D41" i="7"/>
  <c r="E41" i="7"/>
  <c r="C41" i="7"/>
  <c r="D44" i="7"/>
  <c r="D43" i="7" s="1"/>
  <c r="E44" i="7"/>
  <c r="E43" i="7" s="1"/>
  <c r="C43" i="7"/>
  <c r="F43" i="7" s="1"/>
  <c r="C44" i="7"/>
  <c r="F44" i="7" s="1"/>
  <c r="D47" i="7"/>
  <c r="D46" i="7" s="1"/>
  <c r="E47" i="7"/>
  <c r="E46" i="7" s="1"/>
  <c r="C46" i="7"/>
  <c r="C47" i="7"/>
  <c r="D50" i="7"/>
  <c r="E50" i="7"/>
  <c r="C50" i="7"/>
  <c r="D52" i="7"/>
  <c r="E52" i="7"/>
  <c r="F52" i="7" s="1"/>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28" i="7" l="1"/>
  <c r="E10" i="7"/>
  <c r="E38" i="7"/>
  <c r="C10" i="7"/>
  <c r="F29" i="7"/>
  <c r="E10" i="10"/>
  <c r="D10" i="7"/>
  <c r="F10" i="7" s="1"/>
  <c r="C38" i="7"/>
  <c r="F38" i="7" s="1"/>
  <c r="F50" i="7"/>
  <c r="F46" i="7"/>
  <c r="F47" i="7"/>
  <c r="F41" i="7"/>
  <c r="F39" i="7"/>
  <c r="F33" i="7"/>
  <c r="F34" i="7"/>
  <c r="G13" i="6"/>
  <c r="D16" i="6"/>
  <c r="D15" i="6" s="1"/>
  <c r="F10" i="6"/>
  <c r="D10" i="6"/>
  <c r="G33" i="6"/>
  <c r="G19" i="6"/>
  <c r="E16" i="6"/>
  <c r="E15" i="6" s="1"/>
  <c r="E10" i="6"/>
  <c r="G32" i="6"/>
  <c r="E31" i="6"/>
  <c r="E30" i="6" s="1"/>
  <c r="F31" i="6"/>
  <c r="F30" i="6" s="1"/>
  <c r="G17" i="6"/>
  <c r="G11" i="6"/>
  <c r="D49" i="7"/>
  <c r="D37" i="7" s="1"/>
  <c r="D36" i="7" s="1"/>
  <c r="C49" i="7"/>
  <c r="E49" i="7"/>
  <c r="E37" i="7" s="1"/>
  <c r="E36" i="7" s="1"/>
  <c r="E9" i="7" s="1"/>
  <c r="F25" i="6" s="1"/>
  <c r="F24" i="6" s="1"/>
  <c r="F23" i="6" s="1"/>
  <c r="F22" i="6" s="1"/>
  <c r="G35" i="6"/>
  <c r="D31" i="6"/>
  <c r="G36" i="6"/>
  <c r="D9" i="7" l="1"/>
  <c r="E25" i="6" s="1"/>
  <c r="E24" i="6" s="1"/>
  <c r="E23" i="6" s="1"/>
  <c r="E22" i="6" s="1"/>
  <c r="G15" i="6"/>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G179" i="4"/>
  <c r="F148" i="5"/>
  <c r="F232" i="4"/>
  <c r="H233" i="4"/>
  <c r="F150" i="5"/>
  <c r="H179" i="4"/>
  <c r="F233" i="4"/>
  <c r="H232" i="4"/>
  <c r="F149" i="5"/>
  <c r="J236" i="2"/>
  <c r="J234" i="2"/>
  <c r="J235" i="2"/>
  <c r="G104" i="3" s="1"/>
  <c r="J422" i="2"/>
  <c r="J423" i="2"/>
  <c r="J424" i="2"/>
  <c r="D23" i="6" l="1"/>
  <c r="G24" i="6"/>
  <c r="I151" i="5"/>
  <c r="I234" i="4"/>
  <c r="H35" i="4"/>
  <c r="G34" i="4"/>
  <c r="J104" i="3"/>
  <c r="H232" i="3"/>
  <c r="J233" i="3"/>
  <c r="I150" i="5"/>
  <c r="G233" i="4"/>
  <c r="I233" i="4" s="1"/>
  <c r="G37" i="4"/>
  <c r="H36" i="4"/>
  <c r="G229" i="4"/>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103" i="4"/>
  <c r="I104" i="4"/>
  <c r="H231" i="3"/>
  <c r="J232" i="3"/>
  <c r="I149" i="5"/>
  <c r="G232" i="4"/>
  <c r="I232" i="4" s="1"/>
  <c r="H49" i="12"/>
  <c r="H46" i="12" s="1"/>
  <c r="H48" i="11"/>
  <c r="G49" i="12"/>
  <c r="G46" i="12" s="1"/>
  <c r="G48" i="11"/>
  <c r="F103" i="4"/>
  <c r="J103" i="3"/>
  <c r="F75" i="5"/>
  <c r="F74" i="5" s="1"/>
  <c r="I76" i="5"/>
  <c r="I102" i="3"/>
  <c r="H102" i="4" s="1"/>
  <c r="G102" i="3"/>
  <c r="G102" i="4"/>
  <c r="I75" i="5" l="1"/>
  <c r="I103" i="4"/>
  <c r="I74" i="5"/>
  <c r="F51" i="11"/>
  <c r="B15" i="8"/>
  <c r="J102" i="3"/>
  <c r="G231" i="4"/>
  <c r="I231" i="4" s="1"/>
  <c r="J231" i="3"/>
  <c r="I148" i="5"/>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H49" i="5" l="1"/>
  <c r="H36" i="11" s="1"/>
  <c r="G49" i="5"/>
  <c r="G36" i="11" s="1"/>
  <c r="F191" i="4"/>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39"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59" i="4"/>
  <c r="I117" i="3"/>
  <c r="H117" i="4" s="1"/>
  <c r="H208" i="3"/>
  <c r="G208" i="4" s="1"/>
  <c r="H97" i="5"/>
  <c r="H66" i="11" s="1"/>
  <c r="G67" i="5"/>
  <c r="I58" i="3"/>
  <c r="H58" i="4" s="1"/>
  <c r="H37" i="5"/>
  <c r="H36" i="5" s="1"/>
  <c r="H59" i="4"/>
  <c r="I77" i="3"/>
  <c r="H77" i="4" s="1"/>
  <c r="H48" i="5"/>
  <c r="H47" i="5" s="1"/>
  <c r="H78" i="4"/>
  <c r="G16" i="3"/>
  <c r="F14" i="5"/>
  <c r="F17" i="4"/>
  <c r="G186" i="3"/>
  <c r="F187" i="4"/>
  <c r="H49" i="4"/>
  <c r="I49" i="4" s="1"/>
  <c r="I89" i="3"/>
  <c r="H77" i="3"/>
  <c r="G77" i="4" s="1"/>
  <c r="G48" i="5"/>
  <c r="G47" i="5" s="1"/>
  <c r="G78" i="4"/>
  <c r="H22" i="3"/>
  <c r="G22" i="4" s="1"/>
  <c r="G16" i="5"/>
  <c r="G15" i="5" s="1"/>
  <c r="G23" i="4"/>
  <c r="I75" i="3"/>
  <c r="H75" i="4" s="1"/>
  <c r="H46" i="5"/>
  <c r="H45" i="5" s="1"/>
  <c r="H39" i="5" s="1"/>
  <c r="H76" i="4"/>
  <c r="H186" i="3"/>
  <c r="G186" i="4" s="1"/>
  <c r="G187" i="4"/>
  <c r="G133" i="5"/>
  <c r="G132" i="5" s="1"/>
  <c r="G75" i="3"/>
  <c r="F46" i="5"/>
  <c r="F76" i="4"/>
  <c r="I16" i="3"/>
  <c r="H16" i="4" s="1"/>
  <c r="H14" i="5"/>
  <c r="H13" i="5" s="1"/>
  <c r="H12"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G33" i="11" l="1"/>
  <c r="G34" i="12"/>
  <c r="G31" i="12" s="1"/>
  <c r="G12" i="5"/>
  <c r="H33" i="11"/>
  <c r="H34" i="12"/>
  <c r="H31" i="12" s="1"/>
  <c r="I36" i="11"/>
  <c r="H26" i="11"/>
  <c r="H23" i="11" s="1"/>
  <c r="H23" i="5"/>
  <c r="H11" i="5" s="1"/>
  <c r="G23" i="5"/>
  <c r="G11" i="5" s="1"/>
  <c r="F136" i="5"/>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F47" i="5"/>
  <c r="I48" i="5"/>
  <c r="G174" i="3"/>
  <c r="I83" i="5"/>
  <c r="J202" i="3"/>
  <c r="G63" i="11"/>
  <c r="G64" i="12"/>
  <c r="G61" i="12" s="1"/>
  <c r="H185" i="3"/>
  <c r="F175" i="4"/>
  <c r="I175" i="4" s="1"/>
  <c r="I15" i="3"/>
  <c r="I14" i="3" s="1"/>
  <c r="I17" i="4"/>
  <c r="I78" i="4"/>
  <c r="J208" i="3"/>
  <c r="H58" i="11"/>
  <c r="H59" i="12"/>
  <c r="H56" i="11"/>
  <c r="J186" i="3"/>
  <c r="J26" i="3"/>
  <c r="F141" i="5"/>
  <c r="F81" i="11" s="1"/>
  <c r="J117" i="3"/>
  <c r="H31" i="11"/>
  <c r="H77" i="5"/>
  <c r="G31" i="11"/>
  <c r="G21" i="11"/>
  <c r="I116" i="3"/>
  <c r="H116" i="4" s="1"/>
  <c r="H207" i="3"/>
  <c r="H206" i="3" s="1"/>
  <c r="H21" i="1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J36" i="11" l="1"/>
  <c r="I34" i="12"/>
  <c r="I31" i="12" s="1"/>
  <c r="I33" i="11"/>
  <c r="G26" i="11"/>
  <c r="G24" i="12" s="1"/>
  <c r="G21" i="12" s="1"/>
  <c r="H24" i="12"/>
  <c r="H21" i="12" s="1"/>
  <c r="G23" i="11"/>
  <c r="I36" i="5"/>
  <c r="F23" i="5"/>
  <c r="F100" i="5"/>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F131" i="5"/>
  <c r="F130" i="5" s="1"/>
  <c r="H53" i="11"/>
  <c r="I220" i="4"/>
  <c r="I47" i="5"/>
  <c r="G53" i="11"/>
  <c r="G16" i="11"/>
  <c r="G19" i="12"/>
  <c r="G18" i="11"/>
  <c r="J15" i="3"/>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0" i="5"/>
  <c r="H10"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J33" i="11" l="1"/>
  <c r="K36" i="11"/>
  <c r="J34" i="12"/>
  <c r="J31" i="12" s="1"/>
  <c r="F97" i="5"/>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9" i="5"/>
  <c r="G13" i="4"/>
  <c r="G199" i="4"/>
  <c r="H198" i="3"/>
  <c r="G198" i="4" s="1"/>
  <c r="G182" i="3"/>
  <c r="F80" i="4"/>
  <c r="G212" i="4"/>
  <c r="H211" i="3"/>
  <c r="G211" i="4" s="1"/>
  <c r="G80" i="4"/>
  <c r="I54" i="3"/>
  <c r="H55" i="4"/>
  <c r="H199" i="4"/>
  <c r="I12" i="3"/>
  <c r="H9" i="5"/>
  <c r="H13" i="4"/>
  <c r="H18" i="3"/>
  <c r="G19" i="4"/>
  <c r="H122" i="4"/>
  <c r="H54" i="3"/>
  <c r="G55" i="4"/>
  <c r="H212" i="4"/>
  <c r="K33" i="11" l="1"/>
  <c r="K34" i="12"/>
  <c r="K31" i="12" s="1"/>
  <c r="E34" i="12"/>
  <c r="E36" i="11"/>
  <c r="E33" i="11" s="1"/>
  <c r="F56" i="12"/>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10" i="5" l="1"/>
  <c r="F54" i="12"/>
  <c r="E64" i="12"/>
  <c r="I10" i="5"/>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236" i="3"/>
  <c r="G236" i="4" s="1"/>
  <c r="G10" i="4"/>
  <c r="K9" i="12"/>
  <c r="E9" i="12" s="1"/>
  <c r="E11" i="12"/>
  <c r="F6" i="12"/>
  <c r="K6" i="12"/>
  <c r="E16" i="12"/>
  <c r="G28" i="6" l="1"/>
  <c r="D27" i="6"/>
  <c r="G27" i="6" s="1"/>
  <c r="G29" i="6"/>
  <c r="G236" i="3"/>
  <c r="F10" i="4"/>
  <c r="I10" i="4" s="1"/>
  <c r="J10" i="3"/>
  <c r="H236" i="4"/>
  <c r="E6" i="12"/>
  <c r="J236" i="3" l="1"/>
  <c r="I153" i="5"/>
  <c r="F236" i="4"/>
  <c r="I236" i="4" s="1"/>
  <c r="D26" i="6"/>
  <c r="G26" i="6" s="1"/>
  <c r="D21" i="6" l="1"/>
  <c r="D9" i="6" s="1"/>
  <c r="G9" i="6" s="1"/>
  <c r="G21" i="6" l="1"/>
</calcChain>
</file>

<file path=xl/sharedStrings.xml><?xml version="1.0" encoding="utf-8"?>
<sst xmlns="http://schemas.openxmlformats.org/spreadsheetml/2006/main" count="6351" uniqueCount="855">
  <si>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</si>
  <si>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</si>
  <si>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</si>
  <si>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</si>
  <si>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</si>
  <si>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</si>
  <si>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</si>
  <si>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</si>
  <si>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</si>
  <si>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</si>
  <si>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</si>
  <si>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</si>
  <si>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</si>
  <si>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</si>
  <si>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</si>
  <si>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</si>
  <si>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</si>
  <si>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</si>
  <si>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</si>
  <si>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</si>
  <si>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</si>
  <si>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</si>
  <si>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</si>
  <si>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</si>
  <si>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</si>
  <si>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</si>
  <si>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</si>
  <si>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</si>
  <si>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</si>
  <si>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</si>
  <si>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</si>
  <si>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</si>
  <si>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</si>
  <si>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</si>
  <si>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</si>
  <si>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</si>
  <si>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</si>
  <si>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</si>
  <si>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</si>
  <si>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</si>
  <si>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</si>
  <si>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</si>
  <si>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</si>
  <si>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</si>
  <si>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</si>
  <si>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</si>
  <si>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</si>
  <si>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</si>
  <si>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</si>
  <si>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</si>
  <si>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</si>
  <si>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</si>
  <si>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</si>
  <si>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</si>
  <si>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</si>
  <si>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</si>
  <si>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</si>
  <si>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</si>
  <si>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</si>
  <si>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</si>
  <si>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</si>
  <si>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</si>
  <si>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</si>
  <si>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</si>
  <si>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</si>
  <si>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</si>
  <si>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</si>
  <si>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</si>
  <si>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</si>
  <si>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</si>
  <si>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</si>
  <si>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</si>
  <si>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</si>
  <si>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</si>
  <si>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</si>
  <si>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</si>
  <si>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</si>
  <si>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</si>
  <si>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</si>
  <si>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</si>
  <si>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</si>
  <si>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</si>
  <si>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</si>
  <si>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</si>
  <si>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</si>
  <si>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</si>
  <si>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</si>
  <si>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</si>
  <si>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</si>
  <si>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</si>
  <si>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</si>
  <si>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</si>
  <si>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</si>
  <si>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</si>
  <si>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</si>
  <si>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</si>
  <si>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</si>
  <si>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</si>
  <si>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</si>
  <si>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</si>
  <si>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</si>
  <si>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</si>
  <si>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</si>
  <si>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</si>
  <si>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</si>
  <si>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</si>
  <si>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</si>
  <si>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</si>
  <si>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</si>
  <si>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</si>
  <si>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</si>
  <si>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</si>
  <si>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</si>
  <si>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</si>
  <si>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</si>
  <si>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</si>
  <si>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</si>
  <si>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</si>
  <si>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</si>
  <si>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</si>
  <si>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</si>
  <si>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</si>
  <si>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</si>
  <si>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</si>
  <si>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</si>
  <si>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</si>
  <si>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</si>
  <si>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</si>
  <si>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</si>
  <si>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</si>
  <si>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</si>
  <si>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</si>
  <si>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</si>
  <si>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</si>
  <si>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</si>
  <si>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</si>
  <si>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</si>
  <si>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</si>
  <si>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</si>
  <si>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</si>
  <si>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</si>
  <si>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</si>
  <si>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</si>
  <si>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</si>
  <si>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</si>
  <si>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</si>
  <si>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</si>
  <si>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</si>
  <si>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</si>
  <si>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</si>
  <si>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</si>
  <si>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</si>
  <si>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</si>
  <si>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</si>
  <si>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</si>
  <si>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</si>
  <si>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</si>
  <si>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</si>
  <si>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</si>
  <si>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</si>
  <si>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</si>
  <si>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</si>
  <si>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</si>
  <si>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</si>
  <si>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</si>
  <si>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</si>
  <si>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</si>
  <si>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</si>
  <si>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</si>
  <si>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</si>
  <si>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</si>
  <si>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</si>
  <si>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</si>
  <si>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</si>
  <si>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</si>
  <si>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</si>
  <si>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</si>
  <si>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</si>
  <si>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</si>
  <si>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</si>
  <si>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</si>
  <si>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</si>
  <si>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</si>
  <si>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</si>
  <si>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</si>
  <si>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</si>
  <si>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</si>
  <si>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</si>
  <si>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</si>
  <si>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</si>
  <si>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</si>
  <si>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</si>
  <si>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</si>
  <si>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</si>
  <si>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</si>
  <si>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</si>
  <si>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</si>
  <si>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</si>
  <si>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</si>
  <si>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</si>
  <si>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</si>
  <si>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</si>
  <si>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</si>
  <si>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</si>
  <si>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</si>
  <si>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</si>
  <si>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</si>
  <si>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</si>
  <si>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</si>
  <si>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</si>
  <si>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</si>
  <si>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</si>
  <si>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</si>
  <si>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</si>
  <si>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</si>
  <si>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</si>
  <si>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</si>
  <si>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</si>
  <si>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</si>
  <si>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</si>
  <si>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</si>
  <si>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</si>
  <si>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</si>
  <si>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</si>
  <si>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</si>
  <si>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</si>
  <si>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</si>
  <si>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</si>
  <si>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</si>
  <si>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</si>
  <si>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</si>
  <si>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</si>
  <si>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</si>
  <si>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</si>
  <si>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</si>
  <si>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</si>
  <si>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</si>
  <si>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</si>
  <si>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</si>
  <si>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</si>
  <si>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</si>
  <si>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</si>
  <si>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</si>
  <si>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</si>
  <si>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</si>
  <si>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</si>
  <si>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</si>
  <si>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</si>
  <si>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</si>
  <si>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</si>
  <si>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</si>
  <si>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</si>
  <si>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</si>
  <si>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</si>
  <si>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</si>
  <si>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</si>
  <si>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</si>
  <si>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</si>
  <si>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</si>
  <si>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</si>
  <si>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</si>
  <si>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</si>
  <si>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</si>
  <si>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</si>
  <si>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</si>
  <si>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</si>
  <si>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</si>
  <si>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</si>
  <si>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</si>
  <si>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</si>
  <si>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</si>
  <si>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</si>
  <si>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</si>
  <si>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</si>
  <si>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</si>
  <si>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</si>
  <si>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</si>
  <si>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</si>
  <si>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</si>
  <si>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</si>
  <si>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</si>
  <si>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</si>
  <si>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</si>
  <si>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</si>
  <si>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</si>
  <si>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</si>
  <si>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</si>
  <si>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</si>
  <si>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</si>
  <si>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</si>
  <si>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</si>
  <si>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</si>
  <si>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</si>
  <si>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</si>
  <si>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</si>
  <si>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</si>
  <si>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</si>
  <si>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</si>
  <si>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</si>
  <si>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</si>
  <si>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</si>
  <si>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</si>
  <si>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</si>
  <si>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</si>
  <si>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</si>
  <si>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</si>
  <si>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</si>
  <si>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</si>
  <si>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</si>
  <si>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</si>
  <si>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</si>
  <si>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</si>
  <si>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</si>
  <si>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</si>
  <si>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</si>
  <si>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</si>
  <si>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</si>
  <si>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</si>
  <si>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</si>
  <si>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</si>
  <si>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</si>
  <si>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</si>
  <si>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</si>
  <si>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</si>
  <si>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</si>
  <si>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</si>
  <si>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</si>
  <si>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</si>
  <si>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</si>
  <si>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</si>
  <si>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</si>
  <si>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</si>
  <si>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</si>
  <si>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</si>
  <si>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</si>
  <si>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</si>
  <si>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</si>
  <si>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</si>
  <si>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</si>
  <si>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</si>
  <si>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</si>
  <si>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</si>
  <si>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</si>
  <si>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</si>
  <si>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</si>
  <si>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</si>
  <si>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</si>
  <si>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</si>
  <si>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</si>
  <si>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</si>
  <si>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</si>
  <si>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</si>
  <si>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</si>
  <si>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</si>
  <si>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</si>
  <si>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</si>
  <si>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</si>
  <si>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</si>
  <si>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</si>
  <si>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</si>
  <si>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</si>
  <si>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</si>
  <si>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</si>
  <si>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</si>
  <si>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</si>
  <si>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</si>
  <si>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</si>
  <si>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</si>
  <si>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</si>
  <si>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</si>
  <si>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</si>
  <si>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</si>
  <si>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</si>
  <si>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</si>
  <si>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</si>
  <si>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</si>
  <si>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</si>
  <si>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</si>
  <si>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</si>
  <si>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</si>
  <si>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</si>
  <si>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</si>
  <si>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</si>
  <si>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</si>
  <si>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</si>
  <si>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</si>
  <si>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</si>
  <si>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</si>
  <si>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</si>
  <si>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</si>
  <si>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</si>
  <si>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</si>
  <si>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</si>
  <si>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</si>
  <si>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</si>
  <si>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</si>
  <si>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</si>
  <si>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</si>
  <si>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</si>
  <si>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</si>
  <si>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</si>
  <si>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</si>
  <si>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</si>
  <si>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</si>
  <si>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</si>
  <si>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</si>
  <si>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</si>
  <si>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</si>
  <si>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</si>
  <si>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</si>
  <si>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</si>
  <si>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</si>
  <si>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</si>
  <si>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</si>
  <si>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</si>
  <si>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</si>
  <si>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</si>
  <si>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</si>
  <si>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</si>
  <si>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</si>
  <si>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</si>
  <si>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</si>
  <si>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</si>
  <si>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</si>
  <si>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</si>
  <si>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</si>
  <si>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</si>
  <si>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</si>
  <si>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</si>
  <si>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</si>
  <si>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</si>
  <si>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</si>
  <si>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</si>
  <si>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</si>
  <si>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</si>
  <si>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</si>
  <si>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</si>
  <si>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</si>
  <si>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</si>
  <si>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</si>
  <si>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</si>
  <si>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</si>
  <si>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</si>
  <si>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</si>
  <si>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</si>
  <si>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</si>
  <si>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</si>
  <si>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</si>
  <si>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</si>
  <si>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</si>
  <si>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</si>
  <si>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</si>
  <si>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</si>
  <si>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</si>
  <si>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</si>
  <si>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</si>
  <si>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</si>
  <si>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</si>
  <si>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</si>
  <si>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</si>
  <si>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</si>
  <si>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</si>
  <si>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</si>
  <si>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</si>
  <si>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</si>
  <si>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</si>
  <si>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</si>
  <si>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</si>
  <si>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</si>
  <si>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</si>
  <si>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</si>
  <si>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</si>
  <si>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</si>
  <si>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</si>
  <si>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</si>
  <si>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</si>
  <si>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</si>
  <si>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</si>
  <si>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</si>
  <si>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</si>
  <si>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</si>
  <si>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</si>
  <si>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</si>
  <si>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</si>
  <si>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</si>
  <si>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</si>
  <si>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</si>
  <si>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</si>
  <si>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</si>
  <si>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</si>
  <si>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</si>
  <si>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</si>
  <si>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</si>
  <si>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</si>
  <si>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</si>
  <si>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</si>
  <si>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</si>
  <si>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</si>
  <si>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</si>
  <si>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</si>
  <si>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</si>
  <si>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</si>
  <si>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</si>
  <si>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</si>
  <si>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</si>
  <si>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</si>
  <si>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</si>
  <si>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</si>
  <si>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</si>
  <si>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</si>
  <si>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</si>
  <si>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</si>
  <si>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</si>
  <si>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</si>
  <si>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</si>
  <si>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</si>
  <si>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</si>
  <si>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</si>
  <si>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</si>
  <si>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</si>
  <si>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</si>
  <si>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</si>
  <si>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</si>
  <si>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</si>
  <si>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</si>
  <si>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</si>
  <si>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</si>
  <si>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</si>
  <si>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</si>
  <si>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</si>
  <si>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</si>
  <si>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</si>
  <si>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</si>
  <si>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</si>
  <si>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</si>
  <si>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</si>
  <si>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</si>
  <si>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</si>
  <si>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</si>
  <si>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</si>
  <si>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</si>
  <si>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</si>
  <si>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</si>
  <si>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</si>
  <si>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</si>
  <si>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</si>
  <si>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</si>
  <si>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</si>
  <si>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</si>
  <si>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</si>
  <si>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</si>
  <si>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</si>
  <si>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</si>
  <si>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</si>
  <si>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</si>
  <si>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</si>
  <si>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</si>
  <si>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</si>
  <si>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</si>
  <si>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</si>
  <si>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</si>
  <si>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</si>
  <si>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</si>
  <si>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</si>
  <si>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</si>
  <si>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</si>
  <si>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</si>
  <si>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</si>
  <si>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</si>
  <si>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</si>
  <si>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</si>
  <si>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</si>
  <si>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</si>
  <si>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</si>
  <si>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</si>
  <si>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</si>
  <si>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</si>
  <si>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</si>
  <si>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</si>
  <si>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</si>
  <si>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</si>
  <si>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</si>
  <si>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</si>
  <si>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</si>
  <si>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</si>
  <si>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</si>
  <si>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</si>
  <si>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</si>
  <si>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</si>
  <si>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</si>
  <si>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</si>
  <si>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</si>
  <si>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</si>
  <si>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</si>
  <si>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</si>
  <si>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</si>
  <si>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</si>
  <si>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</si>
  <si>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</si>
  <si>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</si>
  <si>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</si>
  <si>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</si>
  <si>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</si>
  <si>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</si>
  <si>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</si>
  <si>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</si>
  <si>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</si>
  <si>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</si>
  <si>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</si>
  <si>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</si>
  <si>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</si>
  <si>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</si>
  <si>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</si>
  <si>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</si>
  <si>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</si>
  <si>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</si>
  <si>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</si>
  <si>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</si>
  <si>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</si>
  <si>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</si>
  <si>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</si>
  <si>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</si>
  <si>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</si>
  <si>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</si>
  <si>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</si>
  <si>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</si>
  <si>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</si>
  <si>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</si>
  <si>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</si>
  <si>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</si>
  <si>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</si>
  <si>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</si>
  <si>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</si>
  <si>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</si>
  <si>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</si>
  <si>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</si>
  <si>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</si>
  <si>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</si>
  <si>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</si>
  <si>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</si>
  <si>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</si>
  <si>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</si>
  <si>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</si>
  <si>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</si>
  <si>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</si>
  <si>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</si>
  <si>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</si>
  <si>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</si>
  <si>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</si>
  <si>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</si>
  <si>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</si>
  <si>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</si>
  <si>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</si>
  <si>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</si>
  <si>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</si>
  <si>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</si>
  <si>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</si>
  <si>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</si>
  <si>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</si>
  <si>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</si>
  <si>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</si>
  <si>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</si>
  <si>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</si>
  <si>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</si>
  <si>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</si>
  <si>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</si>
  <si>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</si>
  <si>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</si>
  <si>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</si>
  <si>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</si>
  <si>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</si>
  <si>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</si>
  <si>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</si>
  <si>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</si>
  <si>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</si>
  <si>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</si>
  <si>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</si>
  <si>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</si>
  <si>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</si>
  <si>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</si>
  <si>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</si>
  <si>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</si>
  <si>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</si>
  <si>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</si>
  <si>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</si>
  <si>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</si>
  <si>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</si>
  <si>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</si>
  <si>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</si>
  <si>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</si>
  <si>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</si>
  <si>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</si>
  <si>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</si>
  <si>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</si>
  <si>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</si>
  <si>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</si>
  <si>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</si>
  <si>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</si>
  <si>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</si>
  <si>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</si>
  <si>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</si>
  <si>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</si>
  <si>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</si>
  <si>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</si>
  <si>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</si>
  <si>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</si>
  <si>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</si>
  <si>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</si>
  <si>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</si>
  <si>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</si>
  <si>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</si>
  <si>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</si>
  <si>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</si>
  <si>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</si>
  <si>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</si>
  <si>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</si>
  <si>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</si>
  <si>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</si>
  <si>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</si>
  <si>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</si>
  <si>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</si>
  <si>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</si>
  <si>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</si>
  <si>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</si>
  <si>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</si>
  <si>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</si>
  <si>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</si>
  <si>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</si>
  <si>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</si>
  <si>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</si>
  <si>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</si>
  <si>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</si>
  <si>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</si>
  <si>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</si>
  <si>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</si>
  <si>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</si>
  <si>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</si>
  <si>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</si>
  <si>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</si>
  <si>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</si>
  <si>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</si>
  <si>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</si>
  <si>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</si>
  <si>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</si>
  <si>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</si>
  <si>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</si>
  <si>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</si>
  <si>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</si>
  <si>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</si>
  <si>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</si>
  <si>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</si>
  <si>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</si>
  <si>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</si>
  <si>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</si>
  <si>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</si>
  <si>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</si>
  <si>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</si>
  <si>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</si>
  <si>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</si>
  <si>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</si>
  <si>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</si>
  <si>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</si>
  <si>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</si>
  <si>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</si>
  <si>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</si>
  <si>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</si>
  <si>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</si>
  <si>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</si>
  <si>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</si>
  <si>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</si>
  <si>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</si>
  <si>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</si>
  <si>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</si>
  <si>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</si>
  <si>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</si>
  <si>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</si>
  <si>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</si>
  <si>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</si>
  <si>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</si>
  <si>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</si>
  <si>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</si>
  <si>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</si>
  <si>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</si>
  <si>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</si>
  <si>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</si>
  <si>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</si>
  <si>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</si>
  <si>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</si>
  <si>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</si>
  <si>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</si>
  <si>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</si>
  <si>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</si>
  <si>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</si>
  <si>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</si>
  <si>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</si>
  <si>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</si>
  <si>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</si>
  <si>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</si>
  <si>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</si>
  <si>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</si>
  <si>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</si>
  <si>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</si>
  <si>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</si>
  <si>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</si>
  <si>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</si>
  <si>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</si>
  <si>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</si>
  <si>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</si>
  <si>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</si>
  <si>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</si>
  <si>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</si>
  <si>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</si>
  <si>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</si>
  <si>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</si>
  <si>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</si>
  <si>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</si>
  <si>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</si>
  <si>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</si>
  <si>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</si>
  <si>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</si>
  <si>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</si>
  <si>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</si>
  <si>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</si>
  <si>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</si>
  <si>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</si>
  <si>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</si>
  <si>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</si>
  <si>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</si>
  <si>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</si>
  <si>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</si>
  <si>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</si>
  <si>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</si>
  <si>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</si>
  <si>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</si>
  <si>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</si>
  <si>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</si>
  <si>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</si>
  <si>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</si>
  <si>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</si>
  <si>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</si>
  <si>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</si>
  <si>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</si>
  <si>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</si>
  <si>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</si>
  <si>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</si>
  <si>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</si>
  <si>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</si>
  <si>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</si>
  <si>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</si>
  <si>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</si>
  <si>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</si>
  <si>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</si>
  <si>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</si>
  <si>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Приложение 5</t>
  </si>
  <si>
    <t>№ 41 от 25 декабря 2023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</si>
</sst>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-1182.4177299999974</v>
      </c>
      <c r="E9" s="71">
        <f>+E10+E15+E21+E30</f>
        <v>27.06000000000131</v>
      </c>
      <c r="F9" s="71">
        <f>+F10+F15+F21+F30</f>
        <v>41.140000000000327</v>
      </c>
      <c r="G9" s="72">
        <f>D9+E9+F9</f>
        <v>-1114.2177299999958</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-1182.4177299999974</v>
      </c>
      <c r="E21" s="75">
        <f t="shared" ref="E21:F21" si="8">E22+E26</f>
        <v>27.06000000000131</v>
      </c>
      <c r="F21" s="75">
        <f t="shared" si="8"/>
        <v>41.140000000000327</v>
      </c>
      <c r="G21" s="72">
        <f t="shared" si="1"/>
        <v>-1114.2177299999958</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25726.182270000001</v>
      </c>
      <c r="E26" s="78">
        <f t="shared" ref="E26:F28" si="10">E27</f>
        <v>4816.9600000000009</v>
      </c>
      <c r="F26" s="78">
        <f t="shared" si="10"/>
        <v>5041.04</v>
      </c>
      <c r="G26" s="72">
        <f t="shared" si="1"/>
        <v>35584.182270000005</v>
      </c>
    </row>
    <row r="27" spans="1:7" x14ac:dyDescent="0.25">
      <c r="A27" s="218"/>
      <c r="B27" s="80" t="s">
        <v>632</v>
      </c>
      <c r="C27" s="77" t="s">
        <v>631</v>
      </c>
      <c r="D27" s="78">
        <f>D28</f>
        <v>25726.182270000001</v>
      </c>
      <c r="E27" s="78">
        <f t="shared" si="10"/>
        <v>4816.9600000000009</v>
      </c>
      <c r="F27" s="78">
        <f t="shared" si="10"/>
        <v>5041.04</v>
      </c>
      <c r="G27" s="72">
        <f t="shared" si="1"/>
        <v>35584.182270000005</v>
      </c>
    </row>
    <row r="28" spans="1:7" x14ac:dyDescent="0.25">
      <c r="A28" s="218"/>
      <c r="B28" s="80" t="s">
        <v>637</v>
      </c>
      <c r="C28" s="77" t="s">
        <v>634</v>
      </c>
      <c r="D28" s="78">
        <f>D29</f>
        <v>25726.182270000001</v>
      </c>
      <c r="E28" s="78">
        <f t="shared" si="10"/>
        <v>4816.9600000000009</v>
      </c>
      <c r="F28" s="78">
        <f t="shared" si="10"/>
        <v>5041.04</v>
      </c>
      <c r="G28" s="72">
        <f t="shared" si="1"/>
        <v>35584.182270000005</v>
      </c>
    </row>
    <row r="29" spans="1:7" ht="25.5" x14ac:dyDescent="0.25">
      <c r="A29" s="218"/>
      <c r="B29" s="76" t="s">
        <v>636</v>
      </c>
      <c r="C29" s="77" t="s">
        <v>509</v>
      </c>
      <c r="D29" s="78">
        <f>Ведомственная!G10+Источники!D20</f>
        <v>25726.182270000001</v>
      </c>
      <c r="E29" s="78">
        <f>Ведомственная!H10+Источники!E20+116.6</f>
        <v>4816.9600000000009</v>
      </c>
      <c r="F29" s="78">
        <f>Ведомственная!I10+Источники!F20+243.86</f>
        <v>5041.04</v>
      </c>
      <c r="G29" s="72">
        <f t="shared" si="1"/>
        <v>35584.182270000005</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49245.723221730892</v>
      </c>
      <c r="F8" s="50">
        <f t="shared" ref="F8:K8" si="0">F13+F38+F53+F68</f>
        <v>25726.182269999998</v>
      </c>
      <c r="G8" s="50">
        <f t="shared" si="0"/>
        <v>4700.3600000000006</v>
      </c>
      <c r="H8" s="50">
        <f t="shared" si="0"/>
        <v>4797.18</v>
      </c>
      <c r="I8" s="50">
        <f t="shared" si="0"/>
        <v>4407.8865074000005</v>
      </c>
      <c r="J8" s="50">
        <f t="shared" si="0"/>
        <v>4667.1524653070001</v>
      </c>
      <c r="K8" s="50">
        <f t="shared" si="0"/>
        <v>4946.9619790238849</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49245.723221730892</v>
      </c>
      <c r="F11" s="50">
        <f t="shared" si="1"/>
        <v>25726.182269999998</v>
      </c>
      <c r="G11" s="50">
        <f t="shared" si="1"/>
        <v>4700.3600000000006</v>
      </c>
      <c r="H11" s="50">
        <f t="shared" si="1"/>
        <v>4797.18</v>
      </c>
      <c r="I11" s="50">
        <f t="shared" si="1"/>
        <v>4407.8865074000005</v>
      </c>
      <c r="J11" s="50">
        <f t="shared" si="1"/>
        <v>4667.1524653070001</v>
      </c>
      <c r="K11" s="50">
        <f t="shared" si="1"/>
        <v>4946.9619790238849</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25733.239507980892</v>
      </c>
      <c r="F13" s="51">
        <f t="shared" ref="F13:K13" si="2">F18+F23+F28+F33</f>
        <v>6413.567</v>
      </c>
      <c r="G13" s="51">
        <f t="shared" si="2"/>
        <v>3795.9386800000002</v>
      </c>
      <c r="H13" s="51">
        <f t="shared" si="2"/>
        <v>3970.2586799999999</v>
      </c>
      <c r="I13" s="51">
        <f t="shared" si="2"/>
        <v>3646.9015074000004</v>
      </c>
      <c r="J13" s="51">
        <f t="shared" si="2"/>
        <v>3847.4810903070002</v>
      </c>
      <c r="K13" s="51">
        <f t="shared" si="2"/>
        <v>4059.0925502738851</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25733.239507980892</v>
      </c>
      <c r="F16" s="51">
        <f t="shared" si="3"/>
        <v>6413.567</v>
      </c>
      <c r="G16" s="51">
        <f t="shared" si="3"/>
        <v>3795.9386800000002</v>
      </c>
      <c r="H16" s="51">
        <f t="shared" si="3"/>
        <v>3970.2586799999999</v>
      </c>
      <c r="I16" s="51">
        <f t="shared" si="3"/>
        <v>3646.9015074000004</v>
      </c>
      <c r="J16" s="51">
        <f t="shared" si="3"/>
        <v>3847.4810903070002</v>
      </c>
      <c r="K16" s="51">
        <f t="shared" si="3"/>
        <v>4059.0925502738851</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21213.016039155889</v>
      </c>
      <c r="F18" s="52">
        <f>F19+F20+F21+F22</f>
        <v>4550.3999999999996</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21213.016039155889</v>
      </c>
      <c r="F21" s="52">
        <f>Программная!F12</f>
        <v>4550.3999999999996</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1374.9</v>
      </c>
      <c r="F23" s="52">
        <f t="shared" ref="F23:K23" si="5">F24+F25+F26+F27</f>
        <v>1061.3000000000002</v>
      </c>
      <c r="G23" s="52">
        <f t="shared" si="5"/>
        <v>149.80000000000001</v>
      </c>
      <c r="H23" s="52">
        <f t="shared" si="5"/>
        <v>163.79999999999998</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1374.9</v>
      </c>
      <c r="F26" s="52">
        <f>Программная!F23</f>
        <v>1061.3000000000002</v>
      </c>
      <c r="G26" s="52">
        <f>Программная!G23</f>
        <v>149.80000000000001</v>
      </c>
      <c r="H26" s="52">
        <f>Программная!H23</f>
        <v>163.79999999999998</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1982.783468825</v>
      </c>
      <c r="F33" s="52">
        <f t="shared" ref="F33:K33" si="7">F34+F35+F36+F37</f>
        <v>314.36700000000002</v>
      </c>
      <c r="G33" s="52">
        <f t="shared" si="7"/>
        <v>311.024</v>
      </c>
      <c r="H33" s="52">
        <f t="shared" si="7"/>
        <v>312.60000000000002</v>
      </c>
      <c r="I33" s="52">
        <f t="shared" si="7"/>
        <v>329.79300000000001</v>
      </c>
      <c r="J33" s="52">
        <f t="shared" si="7"/>
        <v>347.93161499999997</v>
      </c>
      <c r="K33" s="52">
        <f t="shared" si="7"/>
        <v>367.06785382499993</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1982.783468825</v>
      </c>
      <c r="F36" s="52">
        <f>Программная!F49</f>
        <v>314.36700000000002</v>
      </c>
      <c r="G36" s="52">
        <f>Программная!G49</f>
        <v>311.024</v>
      </c>
      <c r="H36" s="52">
        <f>Программная!H49</f>
        <v>312.60000000000002</v>
      </c>
      <c r="I36" s="52">
        <f>H36*1.055</f>
        <v>329.79300000000001</v>
      </c>
      <c r="J36" s="52">
        <f>I36*1.055</f>
        <v>347.93161499999997</v>
      </c>
      <c r="K36" s="52">
        <f>J36*1.055</f>
        <v>367.06785382499993</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6710.2473037500004</v>
      </c>
      <c r="F68" s="51">
        <f t="shared" ref="F68:K68" si="16">F73+F78</f>
        <v>5654.6213200000002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6710.2473037500004</v>
      </c>
      <c r="F71" s="51">
        <f t="shared" si="17"/>
        <v>5654.6213200000002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6360.9833437500001</v>
      </c>
      <c r="F73" s="52">
        <f t="shared" ref="F73:K73" si="18">F74+F75+F76+F77</f>
        <v>5538.2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6360.9833437500001</v>
      </c>
      <c r="F76" s="52">
        <f>Программная!F131</f>
        <v>5538.2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49245.723221730885</v>
      </c>
      <c r="F6" s="48">
        <f>F11+F36+F51+F66</f>
        <v>25726.182269999998</v>
      </c>
      <c r="G6" s="48">
        <f t="shared" ref="F6:K10" si="0">G11+G36+G51+G66</f>
        <v>4700.3600000000006</v>
      </c>
      <c r="H6" s="48">
        <f t="shared" si="0"/>
        <v>4797.18</v>
      </c>
      <c r="I6" s="48">
        <f t="shared" si="0"/>
        <v>4407.8865074000005</v>
      </c>
      <c r="J6" s="48">
        <f t="shared" si="0"/>
        <v>4667.1524653070001</v>
      </c>
      <c r="K6" s="48">
        <f t="shared" si="0"/>
        <v>4946.9619790238849</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49245.723221730885</v>
      </c>
      <c r="F9" s="48">
        <f t="shared" si="0"/>
        <v>25726.182269999998</v>
      </c>
      <c r="G9" s="48">
        <f t="shared" si="0"/>
        <v>4700.3600000000006</v>
      </c>
      <c r="H9" s="48">
        <f t="shared" si="0"/>
        <v>4797.18</v>
      </c>
      <c r="I9" s="48">
        <f t="shared" si="0"/>
        <v>4407.8865074000005</v>
      </c>
      <c r="J9" s="48">
        <f t="shared" si="0"/>
        <v>4667.1524653070001</v>
      </c>
      <c r="K9" s="48">
        <f t="shared" si="0"/>
        <v>4946.9619790238849</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25733.239507980888</v>
      </c>
      <c r="F11" s="47">
        <f>F16+F21+F26+F31</f>
        <v>6413.567</v>
      </c>
      <c r="G11" s="47">
        <f t="shared" ref="F11:K15" si="2">G16+G21+G26+G31</f>
        <v>3795.9386800000002</v>
      </c>
      <c r="H11" s="47">
        <f t="shared" si="2"/>
        <v>3970.2586799999999</v>
      </c>
      <c r="I11" s="47">
        <f t="shared" si="2"/>
        <v>3646.9015074000004</v>
      </c>
      <c r="J11" s="47">
        <f t="shared" si="2"/>
        <v>3847.4810903070002</v>
      </c>
      <c r="K11" s="47">
        <f t="shared" si="2"/>
        <v>4059.0925502738851</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25733.239507980888</v>
      </c>
      <c r="F14" s="47">
        <f t="shared" si="2"/>
        <v>6413.567</v>
      </c>
      <c r="G14" s="47">
        <f t="shared" si="2"/>
        <v>3795.9386800000002</v>
      </c>
      <c r="H14" s="47">
        <f t="shared" si="2"/>
        <v>3970.2586799999999</v>
      </c>
      <c r="I14" s="47">
        <f t="shared" si="2"/>
        <v>3646.9015074000004</v>
      </c>
      <c r="J14" s="47">
        <f t="shared" si="2"/>
        <v>3847.4810903070002</v>
      </c>
      <c r="K14" s="47">
        <f t="shared" si="2"/>
        <v>4059.0925502738851</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21213.016039155889</v>
      </c>
      <c r="F16" s="47">
        <f>F17+F18+F19+F20</f>
        <v>4550.3999999999996</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21213.016039155889</v>
      </c>
      <c r="F19" s="47">
        <f>'Расходы по МП'!F21</f>
        <v>4550.3999999999996</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1374.9</v>
      </c>
      <c r="F21" s="49">
        <f>F22+F23+F24+F25</f>
        <v>1061.3000000000002</v>
      </c>
      <c r="G21" s="49">
        <f t="shared" ref="G21:K21" si="4">G22+G23+G24+G25</f>
        <v>149.80000000000001</v>
      </c>
      <c r="H21" s="49">
        <f t="shared" si="4"/>
        <v>163.79999999999998</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1374.9</v>
      </c>
      <c r="F24" s="47">
        <f>'Расходы по МП'!F26</f>
        <v>1061.3000000000002</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1982.783468825</v>
      </c>
      <c r="F31" s="47">
        <f>F32+F33+F34+F35</f>
        <v>314.36700000000002</v>
      </c>
      <c r="G31" s="47">
        <f t="shared" ref="G31:K31" si="6">G32+G33+G34+G35</f>
        <v>311.024</v>
      </c>
      <c r="H31" s="47">
        <f t="shared" si="6"/>
        <v>312.60000000000002</v>
      </c>
      <c r="I31" s="47">
        <f t="shared" si="6"/>
        <v>329.79300000000001</v>
      </c>
      <c r="J31" s="47">
        <f t="shared" si="6"/>
        <v>347.93161499999997</v>
      </c>
      <c r="K31" s="47">
        <f t="shared" si="6"/>
        <v>367.06785382499993</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1982.783468825</v>
      </c>
      <c r="F34" s="47">
        <f>'Расходы по МП'!F36</f>
        <v>314.36700000000002</v>
      </c>
      <c r="G34" s="47">
        <f>'Расходы по МП'!G36</f>
        <v>311.024</v>
      </c>
      <c r="H34" s="47">
        <f>'Расходы по МП'!H36</f>
        <v>312.60000000000002</v>
      </c>
      <c r="I34" s="47">
        <f>'Расходы по МП'!I36</f>
        <v>329.79300000000001</v>
      </c>
      <c r="J34" s="47">
        <f>'Расходы по МП'!J36</f>
        <v>347.93161499999997</v>
      </c>
      <c r="K34" s="47">
        <f>'Расходы по МП'!K36</f>
        <v>367.06785382499993</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6710.2473037500013</v>
      </c>
      <c r="F66" s="47">
        <f t="shared" ref="F66:K70" si="13">F71+F76</f>
        <v>5654.6213200000002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6710.2473037500013</v>
      </c>
      <c r="F69" s="47">
        <f t="shared" si="13"/>
        <v>5654.6213200000002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6360.9833437500001</v>
      </c>
      <c r="F71" s="47">
        <f>F72+F73+F74+F75</f>
        <v>5538.2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6360.9833437500001</v>
      </c>
      <c r="F74" s="47">
        <f>'Расходы по МП'!F76</f>
        <v>5538.2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7" activePane="bottomRight" state="frozen"/>
      <selection activeCell="B1" sqref="B1"/>
      <selection pane="topRight" activeCell="F1" sqref="F1"/>
      <selection pane="bottomLeft" activeCell="B7" sqref="B7"/>
      <selection pane="bottomRight" activeCell="K135" sqref="K135"/>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7" t="s">
        <v>0</v>
      </c>
      <c r="B1" s="228"/>
      <c r="C1" s="228"/>
      <c r="D1" s="228"/>
      <c r="E1" s="228"/>
      <c r="F1" s="228"/>
      <c r="G1" s="228"/>
      <c r="H1" s="228"/>
      <c r="I1" s="228"/>
      <c r="J1" s="228"/>
      <c r="K1" s="228"/>
      <c r="L1" s="228"/>
      <c r="M1" s="228"/>
      <c r="N1" s="228"/>
      <c r="O1" s="228"/>
      <c r="P1" s="228"/>
    </row>
    <row r="2" spans="1:16" ht="15.95" customHeight="1" x14ac:dyDescent="0.25">
      <c r="A2" s="227"/>
      <c r="B2" s="228"/>
      <c r="C2" s="228"/>
      <c r="D2" s="228"/>
      <c r="E2" s="228"/>
      <c r="F2" s="228"/>
      <c r="G2" s="228"/>
      <c r="H2" s="228"/>
      <c r="I2" s="228"/>
      <c r="J2" s="228"/>
      <c r="K2" s="228"/>
      <c r="L2" s="228"/>
      <c r="M2" s="228"/>
      <c r="N2" s="228"/>
      <c r="O2" s="228"/>
      <c r="P2" s="228"/>
    </row>
    <row r="3" spans="1:16" ht="15.2" customHeight="1" x14ac:dyDescent="0.25">
      <c r="A3" s="229" t="s">
        <v>1</v>
      </c>
      <c r="B3" s="230"/>
      <c r="C3" s="230"/>
      <c r="D3" s="230"/>
      <c r="E3" s="230"/>
      <c r="F3" s="230"/>
      <c r="G3" s="230"/>
      <c r="H3" s="230"/>
      <c r="I3" s="230"/>
      <c r="J3" s="230"/>
      <c r="K3" s="230"/>
      <c r="L3" s="230"/>
      <c r="M3" s="230"/>
      <c r="N3" s="230"/>
      <c r="O3" s="230"/>
      <c r="P3" s="230"/>
    </row>
    <row r="4" spans="1:16" ht="61.7" customHeight="1" x14ac:dyDescent="0.25">
      <c r="A4" s="231" t="s">
        <v>2</v>
      </c>
      <c r="B4" s="233" t="s">
        <v>3</v>
      </c>
      <c r="C4" s="237" t="s">
        <v>4</v>
      </c>
      <c r="D4" s="233" t="s">
        <v>5</v>
      </c>
      <c r="E4" s="233" t="s">
        <v>6</v>
      </c>
      <c r="F4" s="233" t="s">
        <v>7</v>
      </c>
      <c r="G4" s="233" t="s">
        <v>8</v>
      </c>
      <c r="H4" s="233" t="s">
        <v>9</v>
      </c>
      <c r="I4" s="233" t="s">
        <v>10</v>
      </c>
      <c r="J4" s="9" t="s">
        <v>11</v>
      </c>
      <c r="K4" s="233" t="s">
        <v>12</v>
      </c>
      <c r="L4" s="233" t="s">
        <v>13</v>
      </c>
      <c r="M4" s="233" t="s">
        <v>14</v>
      </c>
      <c r="N4" s="233" t="s">
        <v>15</v>
      </c>
      <c r="O4" s="235" t="s">
        <v>11</v>
      </c>
      <c r="P4" s="236"/>
    </row>
    <row r="5" spans="1:16" x14ac:dyDescent="0.25">
      <c r="A5" s="232"/>
      <c r="B5" s="234"/>
      <c r="C5" s="238"/>
      <c r="D5" s="234"/>
      <c r="E5" s="234"/>
      <c r="F5" s="234"/>
      <c r="G5" s="234"/>
      <c r="H5" s="234"/>
      <c r="I5" s="234"/>
      <c r="J5" s="55" t="s">
        <v>739</v>
      </c>
      <c r="K5" s="234"/>
      <c r="L5" s="234"/>
      <c r="M5" s="234"/>
      <c r="N5" s="234"/>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25726182.27</v>
      </c>
      <c r="K7" s="2">
        <f t="shared" ref="K7:N7" si="0">K8+K127+K140+K192+K248+K427+K484+K495+K508</f>
        <v>25726182.27</v>
      </c>
      <c r="L7" s="2">
        <f t="shared" si="0"/>
        <v>0</v>
      </c>
      <c r="M7" s="2">
        <f t="shared" si="0"/>
        <v>0</v>
      </c>
      <c r="N7" s="2">
        <f t="shared" si="0"/>
        <v>0</v>
      </c>
      <c r="O7" s="2">
        <f>O8+O127+O140+O192+O248+O427+O484+O495+O508</f>
        <v>4700360</v>
      </c>
      <c r="P7" s="2">
        <f>P8+P127+P140+P192+P248+P427+P484+P495+P508</f>
        <v>4797180</v>
      </c>
    </row>
    <row r="8" spans="1:16" x14ac:dyDescent="0.25">
      <c r="A8" s="16" t="s">
        <v>32</v>
      </c>
      <c r="B8" s="17" t="s">
        <v>33</v>
      </c>
      <c r="C8" s="17"/>
      <c r="D8" s="17"/>
      <c r="E8" s="17"/>
      <c r="F8" s="17"/>
      <c r="G8" s="17"/>
      <c r="H8" s="17"/>
      <c r="I8" s="18"/>
      <c r="J8" s="3">
        <f>K8+L8+M8+N8</f>
        <v>5476700</v>
      </c>
      <c r="K8" s="3">
        <f t="shared" ref="K8:P8" si="1">K9+K18+K101+K106</f>
        <v>5476700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3430800</v>
      </c>
      <c r="K18" s="4">
        <f t="shared" ref="K18:P18" si="8">K19+K86+K92+K97</f>
        <v>3430800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2080800</v>
      </c>
      <c r="K19" s="5">
        <f>K20+K31+K75</f>
        <v>2080800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621200</v>
      </c>
      <c r="K31" s="6">
        <f>K32+K36+K71</f>
        <v>621200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518800</v>
      </c>
      <c r="K36" s="7">
        <f>SUM(K37:K70)</f>
        <v>518800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10300</v>
      </c>
      <c r="K66" s="34">
        <v>10300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x14ac:dyDescent="0.25">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x14ac:dyDescent="0.25">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x14ac:dyDescent="0.25">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x14ac:dyDescent="0.25">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94320</v>
      </c>
      <c r="K132" s="34">
        <v>94320</v>
      </c>
      <c r="L132" s="34"/>
      <c r="M132" s="34"/>
      <c r="N132" s="34"/>
      <c r="O132" s="34">
        <v>104300</v>
      </c>
      <c r="P132" s="34">
        <v>115300</v>
      </c>
    </row>
    <row r="133" spans="1:16" x14ac:dyDescent="0.25">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28480</v>
      </c>
      <c r="K134" s="34">
        <v>28480</v>
      </c>
      <c r="L134" s="34"/>
      <c r="M134" s="34"/>
      <c r="N134" s="34"/>
      <c r="O134" s="34">
        <v>31500</v>
      </c>
      <c r="P134" s="34">
        <v>34300</v>
      </c>
    </row>
    <row r="135" spans="1:16" x14ac:dyDescent="0.25">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13200</v>
      </c>
      <c r="K136" s="34">
        <v>13200</v>
      </c>
      <c r="L136" s="34"/>
      <c r="M136" s="34"/>
      <c r="N136" s="34"/>
      <c r="O136" s="34">
        <v>14000</v>
      </c>
      <c r="P136" s="34">
        <v>14200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5538200</v>
      </c>
      <c r="K427" s="3">
        <f>K428</f>
        <v>5538200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5538200</v>
      </c>
      <c r="K428" s="4">
        <f>K429+K467+K474+K479</f>
        <v>5538200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5538200</v>
      </c>
      <c r="K429" s="5">
        <f>K430+K460+K464</f>
        <v>5538200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4849400</v>
      </c>
      <c r="K430" s="6">
        <f>K431+K434+K456</f>
        <v>4849400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4849400</v>
      </c>
      <c r="K434" s="7">
        <f>SUM(K435:K455)</f>
        <v>4849400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4700000</v>
      </c>
      <c r="K447" s="34">
        <v>4700000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5"/>
      <c r="B520" s="226"/>
      <c r="C520" s="226"/>
      <c r="D520" s="226"/>
      <c r="E520" s="226"/>
      <c r="F520" s="226"/>
      <c r="G520" s="226"/>
      <c r="H520" s="226"/>
      <c r="I520" s="226"/>
      <c r="J520" s="226"/>
      <c r="K520" s="226"/>
      <c r="L520" s="226"/>
      <c r="M520" s="226"/>
      <c r="N520" s="226"/>
      <c r="O520" s="226"/>
      <c r="P520" s="226"/>
    </row>
  </sheetData>
  <sheetProtection formatCells="0" autoFilter="0"/>
  <autoFilter ref="A6:P518"/>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25726.182270000001</v>
      </c>
      <c r="H10" s="107">
        <f>H11+H53+H61+H79+H113+H181+H198+H211+H224</f>
        <v>4700.3600000000006</v>
      </c>
      <c r="I10" s="107">
        <f>I11+I53+I61+I79+I113+I181+I198+I211+I224</f>
        <v>4797.18</v>
      </c>
      <c r="J10" s="108">
        <f>G10+H10+I10</f>
        <v>35223.722269999998</v>
      </c>
    </row>
    <row r="11" spans="1:10" x14ac:dyDescent="0.25">
      <c r="A11" s="73" t="s">
        <v>373</v>
      </c>
      <c r="B11" s="74" t="s">
        <v>32</v>
      </c>
      <c r="C11" s="74" t="s">
        <v>751</v>
      </c>
      <c r="D11" s="74" t="s">
        <v>758</v>
      </c>
      <c r="E11" s="109"/>
      <c r="F11" s="74"/>
      <c r="G11" s="110">
        <f>G18+G12+G33+G39</f>
        <v>5476.7</v>
      </c>
      <c r="H11" s="110">
        <f t="shared" ref="H11:I11" si="0">H18+H12+H33+H39</f>
        <v>3010.75468</v>
      </c>
      <c r="I11" s="110">
        <f t="shared" si="0"/>
        <v>3145.17868</v>
      </c>
      <c r="J11" s="108">
        <f t="shared" ref="J11:J74" si="1">G11+H11+I11</f>
        <v>11632.63336</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3430.8</v>
      </c>
      <c r="H18" s="113">
        <f t="shared" ref="H18:I19" si="3">H19</f>
        <v>1889.6</v>
      </c>
      <c r="I18" s="113">
        <f t="shared" si="3"/>
        <v>2024</v>
      </c>
      <c r="J18" s="108">
        <f t="shared" si="1"/>
        <v>7344.4</v>
      </c>
    </row>
    <row r="19" spans="1:10" ht="51" outlineLevel="1" x14ac:dyDescent="0.25">
      <c r="A19" s="114" t="s">
        <v>456</v>
      </c>
      <c r="B19" s="115" t="s">
        <v>32</v>
      </c>
      <c r="C19" s="115" t="s">
        <v>751</v>
      </c>
      <c r="D19" s="115" t="s">
        <v>754</v>
      </c>
      <c r="E19" s="116" t="s">
        <v>604</v>
      </c>
      <c r="F19" s="115"/>
      <c r="G19" s="117">
        <f>G20</f>
        <v>3430.8</v>
      </c>
      <c r="H19" s="117">
        <f t="shared" si="3"/>
        <v>1889.6</v>
      </c>
      <c r="I19" s="117">
        <f t="shared" si="3"/>
        <v>2024</v>
      </c>
      <c r="J19" s="108">
        <f t="shared" si="1"/>
        <v>7344.4</v>
      </c>
    </row>
    <row r="20" spans="1:10" outlineLevel="1" x14ac:dyDescent="0.25">
      <c r="A20" s="118" t="s">
        <v>375</v>
      </c>
      <c r="B20" s="119" t="s">
        <v>32</v>
      </c>
      <c r="C20" s="119" t="s">
        <v>751</v>
      </c>
      <c r="D20" s="119" t="s">
        <v>754</v>
      </c>
      <c r="E20" s="120" t="s">
        <v>765</v>
      </c>
      <c r="F20" s="119"/>
      <c r="G20" s="117">
        <f>G21+G30</f>
        <v>3430.8</v>
      </c>
      <c r="H20" s="117">
        <f t="shared" ref="H20:I20" si="4">H21+H30</f>
        <v>1889.6</v>
      </c>
      <c r="I20" s="117">
        <f t="shared" si="4"/>
        <v>2024</v>
      </c>
      <c r="J20" s="108">
        <f t="shared" si="1"/>
        <v>7344.4</v>
      </c>
    </row>
    <row r="21" spans="1:10" ht="38.25" outlineLevel="1" x14ac:dyDescent="0.25">
      <c r="A21" s="121" t="s">
        <v>376</v>
      </c>
      <c r="B21" s="122" t="s">
        <v>32</v>
      </c>
      <c r="C21" s="122" t="s">
        <v>751</v>
      </c>
      <c r="D21" s="122" t="s">
        <v>754</v>
      </c>
      <c r="E21" s="123" t="s">
        <v>766</v>
      </c>
      <c r="F21" s="122"/>
      <c r="G21" s="117">
        <f>G22+G26+G28</f>
        <v>3430.8</v>
      </c>
      <c r="H21" s="117">
        <f t="shared" ref="H21:I21" si="5">H22+H26+H28</f>
        <v>1889.6</v>
      </c>
      <c r="I21" s="117">
        <f t="shared" si="5"/>
        <v>2024</v>
      </c>
      <c r="J21" s="108">
        <f t="shared" si="1"/>
        <v>7344.4</v>
      </c>
    </row>
    <row r="22" spans="1:10" ht="63.75" outlineLevel="1" x14ac:dyDescent="0.25">
      <c r="A22" s="90" t="s">
        <v>377</v>
      </c>
      <c r="B22" s="124" t="s">
        <v>32</v>
      </c>
      <c r="C22" s="124" t="s">
        <v>751</v>
      </c>
      <c r="D22" s="124" t="s">
        <v>754</v>
      </c>
      <c r="E22" s="126" t="s">
        <v>769</v>
      </c>
      <c r="F22" s="124"/>
      <c r="G22" s="117">
        <f>G23+G24+G25</f>
        <v>2080.8000000000002</v>
      </c>
      <c r="H22" s="117">
        <f t="shared" ref="H22:I22" si="6">H23+H24+H25</f>
        <v>1889.6</v>
      </c>
      <c r="I22" s="117">
        <f t="shared" si="6"/>
        <v>2024</v>
      </c>
      <c r="J22" s="108">
        <f t="shared" si="1"/>
        <v>5994.4</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621.20000000000005</v>
      </c>
      <c r="H24" s="117">
        <f>'Бюджетная роспись'!O31/1000</f>
        <v>482.1</v>
      </c>
      <c r="I24" s="117">
        <f>'Бюджетная роспись'!P31/1000</f>
        <v>560.5</v>
      </c>
      <c r="J24" s="108">
        <f t="shared" si="1"/>
        <v>1663.8000000000002</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136</v>
      </c>
      <c r="H53" s="110">
        <f t="shared" ref="H53:I57" si="18">H54</f>
        <v>149.80000000000001</v>
      </c>
      <c r="I53" s="110">
        <f t="shared" si="18"/>
        <v>163.79999999999998</v>
      </c>
      <c r="J53" s="108">
        <f t="shared" si="1"/>
        <v>449.6</v>
      </c>
    </row>
    <row r="54" spans="1:10" x14ac:dyDescent="0.25">
      <c r="A54" s="88" t="s">
        <v>485</v>
      </c>
      <c r="B54" s="111" t="s">
        <v>32</v>
      </c>
      <c r="C54" s="111" t="s">
        <v>752</v>
      </c>
      <c r="D54" s="111" t="s">
        <v>753</v>
      </c>
      <c r="E54" s="112" t="s">
        <v>768</v>
      </c>
      <c r="F54" s="111"/>
      <c r="G54" s="113">
        <f>G55</f>
        <v>136</v>
      </c>
      <c r="H54" s="113">
        <f t="shared" si="18"/>
        <v>149.80000000000001</v>
      </c>
      <c r="I54" s="113">
        <f t="shared" si="18"/>
        <v>163.79999999999998</v>
      </c>
      <c r="J54" s="108">
        <f t="shared" si="1"/>
        <v>449.6</v>
      </c>
    </row>
    <row r="55" spans="1:10" ht="51" outlineLevel="1" x14ac:dyDescent="0.25">
      <c r="A55" s="114" t="s">
        <v>456</v>
      </c>
      <c r="B55" s="115" t="s">
        <v>32</v>
      </c>
      <c r="C55" s="115" t="s">
        <v>752</v>
      </c>
      <c r="D55" s="115" t="s">
        <v>753</v>
      </c>
      <c r="E55" s="116" t="s">
        <v>604</v>
      </c>
      <c r="F55" s="115"/>
      <c r="G55" s="117">
        <f>G56</f>
        <v>136</v>
      </c>
      <c r="H55" s="117">
        <f t="shared" si="18"/>
        <v>149.80000000000001</v>
      </c>
      <c r="I55" s="117">
        <f t="shared" si="18"/>
        <v>163.79999999999998</v>
      </c>
      <c r="J55" s="108">
        <f t="shared" si="1"/>
        <v>449.6</v>
      </c>
    </row>
    <row r="56" spans="1:10" outlineLevel="1" x14ac:dyDescent="0.25">
      <c r="A56" s="118" t="s">
        <v>375</v>
      </c>
      <c r="B56" s="119" t="s">
        <v>32</v>
      </c>
      <c r="C56" s="119" t="s">
        <v>752</v>
      </c>
      <c r="D56" s="119" t="s">
        <v>753</v>
      </c>
      <c r="E56" s="120" t="s">
        <v>765</v>
      </c>
      <c r="F56" s="119"/>
      <c r="G56" s="117">
        <f>G57</f>
        <v>136</v>
      </c>
      <c r="H56" s="117">
        <f t="shared" si="18"/>
        <v>149.80000000000001</v>
      </c>
      <c r="I56" s="117">
        <f t="shared" si="18"/>
        <v>163.79999999999998</v>
      </c>
      <c r="J56" s="108">
        <f t="shared" si="1"/>
        <v>449.6</v>
      </c>
    </row>
    <row r="57" spans="1:10" ht="63.75" outlineLevel="1" x14ac:dyDescent="0.25">
      <c r="A57" s="121" t="s">
        <v>386</v>
      </c>
      <c r="B57" s="122" t="s">
        <v>32</v>
      </c>
      <c r="C57" s="122" t="s">
        <v>752</v>
      </c>
      <c r="D57" s="122" t="s">
        <v>753</v>
      </c>
      <c r="E57" s="123" t="s">
        <v>771</v>
      </c>
      <c r="F57" s="122"/>
      <c r="G57" s="117">
        <f>G58</f>
        <v>136</v>
      </c>
      <c r="H57" s="117">
        <f t="shared" si="18"/>
        <v>149.80000000000001</v>
      </c>
      <c r="I57" s="117">
        <f t="shared" si="18"/>
        <v>163.79999999999998</v>
      </c>
      <c r="J57" s="108">
        <f t="shared" si="1"/>
        <v>449.6</v>
      </c>
    </row>
    <row r="58" spans="1:10" ht="89.25" outlineLevel="1" x14ac:dyDescent="0.25">
      <c r="A58" s="121" t="s">
        <v>484</v>
      </c>
      <c r="B58" s="124" t="s">
        <v>32</v>
      </c>
      <c r="C58" s="124" t="s">
        <v>752</v>
      </c>
      <c r="D58" s="124" t="s">
        <v>753</v>
      </c>
      <c r="E58" s="126" t="s">
        <v>779</v>
      </c>
      <c r="F58" s="124"/>
      <c r="G58" s="117">
        <f>G59+G60</f>
        <v>136</v>
      </c>
      <c r="H58" s="117">
        <f t="shared" ref="H58:I58" si="19">H59+H60</f>
        <v>149.80000000000001</v>
      </c>
      <c r="I58" s="117">
        <f t="shared" si="19"/>
        <v>163.79999999999998</v>
      </c>
      <c r="J58" s="108">
        <f t="shared" si="1"/>
        <v>449.6</v>
      </c>
    </row>
    <row r="59" spans="1:10" ht="76.5" outlineLevel="1" x14ac:dyDescent="0.25">
      <c r="A59" s="76" t="s">
        <v>378</v>
      </c>
      <c r="B59" s="77" t="s">
        <v>32</v>
      </c>
      <c r="C59" s="77" t="s">
        <v>752</v>
      </c>
      <c r="D59" s="77" t="s">
        <v>753</v>
      </c>
      <c r="E59" s="125" t="s">
        <v>779</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x14ac:dyDescent="0.25">
      <c r="A60" s="76" t="s">
        <v>379</v>
      </c>
      <c r="B60" s="77" t="s">
        <v>32</v>
      </c>
      <c r="C60" s="77" t="s">
        <v>752</v>
      </c>
      <c r="D60" s="77" t="s">
        <v>753</v>
      </c>
      <c r="E60" s="125" t="s">
        <v>779</v>
      </c>
      <c r="F60" s="77" t="s">
        <v>61</v>
      </c>
      <c r="G60" s="117">
        <f>'Бюджетная роспись'!J135/1000</f>
        <v>13.2</v>
      </c>
      <c r="H60" s="117">
        <f>'Бюджетная роспись'!O135/1000</f>
        <v>14</v>
      </c>
      <c r="I60" s="117">
        <f>'Бюджетная роспись'!P135/1000</f>
        <v>14.2</v>
      </c>
      <c r="J60" s="108">
        <f t="shared" si="1"/>
        <v>41.4</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5538.2</v>
      </c>
      <c r="H181" s="110">
        <f t="shared" ref="H181:I183" si="76">H182</f>
        <v>145</v>
      </c>
      <c r="I181" s="110">
        <f t="shared" si="76"/>
        <v>150</v>
      </c>
      <c r="J181" s="108">
        <f t="shared" si="58"/>
        <v>5833.2</v>
      </c>
    </row>
    <row r="182" spans="1:10" x14ac:dyDescent="0.25">
      <c r="A182" s="88" t="s">
        <v>435</v>
      </c>
      <c r="B182" s="111" t="s">
        <v>32</v>
      </c>
      <c r="C182" s="111" t="s">
        <v>756</v>
      </c>
      <c r="D182" s="111" t="s">
        <v>751</v>
      </c>
      <c r="E182" s="112" t="s">
        <v>768</v>
      </c>
      <c r="F182" s="111"/>
      <c r="G182" s="113">
        <f>G183</f>
        <v>5538.2</v>
      </c>
      <c r="H182" s="113">
        <f t="shared" si="76"/>
        <v>145</v>
      </c>
      <c r="I182" s="113">
        <f t="shared" si="76"/>
        <v>150</v>
      </c>
      <c r="J182" s="108">
        <f t="shared" si="58"/>
        <v>5833.2</v>
      </c>
    </row>
    <row r="183" spans="1:10" ht="51" outlineLevel="1" x14ac:dyDescent="0.25">
      <c r="A183" s="114" t="s">
        <v>456</v>
      </c>
      <c r="B183" s="115" t="s">
        <v>32</v>
      </c>
      <c r="C183" s="115" t="s">
        <v>756</v>
      </c>
      <c r="D183" s="115" t="s">
        <v>751</v>
      </c>
      <c r="E183" s="116" t="s">
        <v>604</v>
      </c>
      <c r="F183" s="115"/>
      <c r="G183" s="117">
        <f>G184</f>
        <v>5538.2</v>
      </c>
      <c r="H183" s="117">
        <f t="shared" si="76"/>
        <v>145</v>
      </c>
      <c r="I183" s="117">
        <f t="shared" si="76"/>
        <v>150</v>
      </c>
      <c r="J183" s="108">
        <f t="shared" si="58"/>
        <v>5833.2</v>
      </c>
    </row>
    <row r="184" spans="1:10" ht="38.25" outlineLevel="1" x14ac:dyDescent="0.25">
      <c r="A184" s="118" t="s">
        <v>436</v>
      </c>
      <c r="B184" s="119" t="s">
        <v>32</v>
      </c>
      <c r="C184" s="119" t="s">
        <v>756</v>
      </c>
      <c r="D184" s="119" t="s">
        <v>751</v>
      </c>
      <c r="E184" s="120" t="s">
        <v>822</v>
      </c>
      <c r="F184" s="119"/>
      <c r="G184" s="117">
        <f>G185+G195</f>
        <v>5538.2</v>
      </c>
      <c r="H184" s="117">
        <f t="shared" ref="H184:I184" si="77">H185+H195</f>
        <v>145</v>
      </c>
      <c r="I184" s="117">
        <f t="shared" si="77"/>
        <v>150</v>
      </c>
      <c r="J184" s="108">
        <f t="shared" si="58"/>
        <v>5833.2</v>
      </c>
    </row>
    <row r="185" spans="1:10" ht="38.25" outlineLevel="1" x14ac:dyDescent="0.25">
      <c r="A185" s="121" t="s">
        <v>437</v>
      </c>
      <c r="B185" s="122" t="s">
        <v>32</v>
      </c>
      <c r="C185" s="122" t="s">
        <v>756</v>
      </c>
      <c r="D185" s="122" t="s">
        <v>751</v>
      </c>
      <c r="E185" s="123" t="s">
        <v>823</v>
      </c>
      <c r="F185" s="122"/>
      <c r="G185" s="117">
        <f>G186+G190+G193</f>
        <v>5538.2</v>
      </c>
      <c r="H185" s="117">
        <f t="shared" ref="H185:I185" si="78">H186+H190+H193</f>
        <v>145</v>
      </c>
      <c r="I185" s="117">
        <f t="shared" si="78"/>
        <v>150</v>
      </c>
      <c r="J185" s="108">
        <f t="shared" si="58"/>
        <v>5833.2</v>
      </c>
    </row>
    <row r="186" spans="1:10" ht="25.5" outlineLevel="1" x14ac:dyDescent="0.25">
      <c r="A186" s="90" t="s">
        <v>439</v>
      </c>
      <c r="B186" s="124" t="s">
        <v>32</v>
      </c>
      <c r="C186" s="124" t="s">
        <v>756</v>
      </c>
      <c r="D186" s="124" t="s">
        <v>751</v>
      </c>
      <c r="E186" s="126" t="s">
        <v>824</v>
      </c>
      <c r="F186" s="124"/>
      <c r="G186" s="117">
        <f>G187+G188+G189</f>
        <v>5538.2</v>
      </c>
      <c r="H186" s="117">
        <f t="shared" ref="H186:I186" si="79">H187+H188+H189</f>
        <v>145</v>
      </c>
      <c r="I186" s="117">
        <f t="shared" si="79"/>
        <v>150</v>
      </c>
      <c r="J186" s="108">
        <f t="shared" si="58"/>
        <v>5833.2</v>
      </c>
    </row>
    <row r="187" spans="1:10" ht="25.5" outlineLevel="1" x14ac:dyDescent="0.25">
      <c r="A187" s="76" t="s">
        <v>379</v>
      </c>
      <c r="B187" s="77" t="s">
        <v>32</v>
      </c>
      <c r="C187" s="77" t="s">
        <v>756</v>
      </c>
      <c r="D187" s="77" t="s">
        <v>751</v>
      </c>
      <c r="E187" s="125" t="s">
        <v>824</v>
      </c>
      <c r="F187" s="77" t="s">
        <v>61</v>
      </c>
      <c r="G187" s="117">
        <f>'Бюджетная роспись'!J430/1000</f>
        <v>4849.3999999999996</v>
      </c>
      <c r="H187" s="117">
        <f>'Бюджетная роспись'!O430/1000</f>
        <v>145</v>
      </c>
      <c r="I187" s="117">
        <f>'Бюджетная роспись'!P430/1000</f>
        <v>150</v>
      </c>
      <c r="J187" s="108">
        <f t="shared" si="58"/>
        <v>5144.3999999999996</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25726.182270000001</v>
      </c>
      <c r="H236" s="142">
        <f t="shared" ref="H236:I236" si="92">H10</f>
        <v>4700.3600000000006</v>
      </c>
      <c r="I236" s="142">
        <f t="shared" si="92"/>
        <v>4797.18</v>
      </c>
      <c r="J236" s="108">
        <f t="shared" si="86"/>
        <v>35223.722269999998</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25726.182270000001</v>
      </c>
      <c r="G10" s="107">
        <f>Ведомственная!H10</f>
        <v>4700.3600000000006</v>
      </c>
      <c r="H10" s="107">
        <f>Ведомственная!I10</f>
        <v>4797.18</v>
      </c>
      <c r="I10" s="150">
        <f>F10+G10+H10</f>
        <v>35223.722269999998</v>
      </c>
    </row>
    <row r="11" spans="1:9" x14ac:dyDescent="0.25">
      <c r="A11" s="73" t="s">
        <v>373</v>
      </c>
      <c r="B11" s="74" t="s">
        <v>751</v>
      </c>
      <c r="C11" s="74" t="s">
        <v>758</v>
      </c>
      <c r="D11" s="109" t="s">
        <v>768</v>
      </c>
      <c r="E11" s="74"/>
      <c r="F11" s="110">
        <f>Ведомственная!G11</f>
        <v>5476.7</v>
      </c>
      <c r="G11" s="110">
        <f>Ведомственная!H11</f>
        <v>3010.75468</v>
      </c>
      <c r="H11" s="110">
        <f>Ведомственная!I11</f>
        <v>3145.17868</v>
      </c>
      <c r="I11" s="150">
        <f t="shared" ref="I11:I74" si="0">F11+G11+H11</f>
        <v>11632.63336</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3430.8</v>
      </c>
      <c r="G18" s="113">
        <f>Ведомственная!H18</f>
        <v>1889.6</v>
      </c>
      <c r="H18" s="113">
        <f>Ведомственная!I18</f>
        <v>2024</v>
      </c>
      <c r="I18" s="150">
        <f t="shared" si="0"/>
        <v>7344.4</v>
      </c>
    </row>
    <row r="19" spans="1:9" ht="51" outlineLevel="1" x14ac:dyDescent="0.25">
      <c r="A19" s="114" t="s">
        <v>456</v>
      </c>
      <c r="B19" s="115" t="s">
        <v>751</v>
      </c>
      <c r="C19" s="115" t="s">
        <v>754</v>
      </c>
      <c r="D19" s="116" t="s">
        <v>604</v>
      </c>
      <c r="E19" s="115"/>
      <c r="F19" s="117">
        <f>Ведомственная!G19</f>
        <v>3430.8</v>
      </c>
      <c r="G19" s="117">
        <f>Ведомственная!H19</f>
        <v>1889.6</v>
      </c>
      <c r="H19" s="117">
        <f>Ведомственная!I19</f>
        <v>2024</v>
      </c>
      <c r="I19" s="150">
        <f t="shared" si="0"/>
        <v>7344.4</v>
      </c>
    </row>
    <row r="20" spans="1:9" ht="25.5" outlineLevel="1" x14ac:dyDescent="0.25">
      <c r="A20" s="118" t="s">
        <v>375</v>
      </c>
      <c r="B20" s="119" t="s">
        <v>751</v>
      </c>
      <c r="C20" s="119" t="s">
        <v>754</v>
      </c>
      <c r="D20" s="120" t="s">
        <v>765</v>
      </c>
      <c r="E20" s="119"/>
      <c r="F20" s="117">
        <f>Ведомственная!G20</f>
        <v>3430.8</v>
      </c>
      <c r="G20" s="117">
        <f>Ведомственная!H20</f>
        <v>1889.6</v>
      </c>
      <c r="H20" s="117">
        <f>Ведомственная!I20</f>
        <v>2024</v>
      </c>
      <c r="I20" s="150">
        <f t="shared" si="0"/>
        <v>7344.4</v>
      </c>
    </row>
    <row r="21" spans="1:9" ht="38.25" outlineLevel="1" x14ac:dyDescent="0.25">
      <c r="A21" s="121" t="s">
        <v>376</v>
      </c>
      <c r="B21" s="122" t="s">
        <v>751</v>
      </c>
      <c r="C21" s="122" t="s">
        <v>754</v>
      </c>
      <c r="D21" s="123" t="s">
        <v>766</v>
      </c>
      <c r="E21" s="122"/>
      <c r="F21" s="117">
        <f>Ведомственная!G21</f>
        <v>3430.8</v>
      </c>
      <c r="G21" s="117">
        <f>Ведомственная!H21</f>
        <v>1889.6</v>
      </c>
      <c r="H21" s="117">
        <f>Ведомственная!I21</f>
        <v>2024</v>
      </c>
      <c r="I21" s="150">
        <f t="shared" si="0"/>
        <v>7344.4</v>
      </c>
    </row>
    <row r="22" spans="1:9" ht="63.75" outlineLevel="1" x14ac:dyDescent="0.25">
      <c r="A22" s="90" t="s">
        <v>377</v>
      </c>
      <c r="B22" s="124" t="s">
        <v>751</v>
      </c>
      <c r="C22" s="124" t="s">
        <v>754</v>
      </c>
      <c r="D22" s="126" t="s">
        <v>769</v>
      </c>
      <c r="E22" s="124"/>
      <c r="F22" s="117">
        <f>Ведомственная!G22</f>
        <v>2080.8000000000002</v>
      </c>
      <c r="G22" s="117">
        <f>Ведомственная!H22</f>
        <v>1889.6</v>
      </c>
      <c r="H22" s="117">
        <f>Ведомственная!I22</f>
        <v>2024</v>
      </c>
      <c r="I22" s="150">
        <f t="shared" si="0"/>
        <v>5994.4</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621.20000000000005</v>
      </c>
      <c r="G24" s="117">
        <f>Ведомственная!H24</f>
        <v>482.1</v>
      </c>
      <c r="H24" s="117">
        <f>Ведомственная!I24</f>
        <v>560.5</v>
      </c>
      <c r="I24" s="150">
        <f t="shared" si="0"/>
        <v>1663.8000000000002</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136</v>
      </c>
      <c r="G53" s="110">
        <f>Ведомственная!H53</f>
        <v>149.80000000000001</v>
      </c>
      <c r="H53" s="110">
        <f>Ведомственная!I53</f>
        <v>163.79999999999998</v>
      </c>
      <c r="I53" s="150">
        <f t="shared" si="0"/>
        <v>449.6</v>
      </c>
    </row>
    <row r="54" spans="1:9" x14ac:dyDescent="0.25">
      <c r="A54" s="88" t="s">
        <v>485</v>
      </c>
      <c r="B54" s="111" t="s">
        <v>752</v>
      </c>
      <c r="C54" s="111" t="s">
        <v>753</v>
      </c>
      <c r="D54" s="112" t="s">
        <v>768</v>
      </c>
      <c r="E54" s="111"/>
      <c r="F54" s="113">
        <f>Ведомственная!G54</f>
        <v>136</v>
      </c>
      <c r="G54" s="113">
        <f>Ведомственная!H54</f>
        <v>149.80000000000001</v>
      </c>
      <c r="H54" s="113">
        <f>Ведомственная!I54</f>
        <v>163.79999999999998</v>
      </c>
      <c r="I54" s="150">
        <f t="shared" si="0"/>
        <v>449.6</v>
      </c>
    </row>
    <row r="55" spans="1:9" ht="51" outlineLevel="1" x14ac:dyDescent="0.25">
      <c r="A55" s="114" t="s">
        <v>456</v>
      </c>
      <c r="B55" s="115" t="s">
        <v>752</v>
      </c>
      <c r="C55" s="115" t="s">
        <v>753</v>
      </c>
      <c r="D55" s="116" t="s">
        <v>604</v>
      </c>
      <c r="E55" s="115"/>
      <c r="F55" s="117">
        <f>Ведомственная!G55</f>
        <v>136</v>
      </c>
      <c r="G55" s="117">
        <f>Ведомственная!H55</f>
        <v>149.80000000000001</v>
      </c>
      <c r="H55" s="117">
        <f>Ведомственная!I55</f>
        <v>163.79999999999998</v>
      </c>
      <c r="I55" s="150">
        <f t="shared" si="0"/>
        <v>449.6</v>
      </c>
    </row>
    <row r="56" spans="1:9" ht="25.5" outlineLevel="1" x14ac:dyDescent="0.25">
      <c r="A56" s="118" t="s">
        <v>375</v>
      </c>
      <c r="B56" s="119" t="s">
        <v>752</v>
      </c>
      <c r="C56" s="119" t="s">
        <v>753</v>
      </c>
      <c r="D56" s="120" t="s">
        <v>765</v>
      </c>
      <c r="E56" s="119"/>
      <c r="F56" s="117">
        <f>Ведомственная!G56</f>
        <v>136</v>
      </c>
      <c r="G56" s="117">
        <f>Ведомственная!H56</f>
        <v>149.80000000000001</v>
      </c>
      <c r="H56" s="117">
        <f>Ведомственная!I56</f>
        <v>163.79999999999998</v>
      </c>
      <c r="I56" s="150">
        <f t="shared" si="0"/>
        <v>449.6</v>
      </c>
    </row>
    <row r="57" spans="1:9" ht="63.75" outlineLevel="1" x14ac:dyDescent="0.25">
      <c r="A57" s="121" t="s">
        <v>386</v>
      </c>
      <c r="B57" s="122" t="s">
        <v>752</v>
      </c>
      <c r="C57" s="122" t="s">
        <v>753</v>
      </c>
      <c r="D57" s="123" t="s">
        <v>771</v>
      </c>
      <c r="E57" s="122"/>
      <c r="F57" s="117">
        <f>Ведомственная!G57</f>
        <v>136</v>
      </c>
      <c r="G57" s="117">
        <f>Ведомственная!H57</f>
        <v>149.80000000000001</v>
      </c>
      <c r="H57" s="117">
        <f>Ведомственная!I57</f>
        <v>163.79999999999998</v>
      </c>
      <c r="I57" s="150">
        <f t="shared" si="0"/>
        <v>449.6</v>
      </c>
    </row>
    <row r="58" spans="1:9" ht="89.25" outlineLevel="1" x14ac:dyDescent="0.25">
      <c r="A58" s="121" t="s">
        <v>484</v>
      </c>
      <c r="B58" s="124" t="s">
        <v>752</v>
      </c>
      <c r="C58" s="124" t="s">
        <v>753</v>
      </c>
      <c r="D58" s="126" t="s">
        <v>779</v>
      </c>
      <c r="E58" s="124"/>
      <c r="F58" s="117">
        <f>Ведомственная!G58</f>
        <v>136</v>
      </c>
      <c r="G58" s="117">
        <f>Ведомственная!H58</f>
        <v>149.80000000000001</v>
      </c>
      <c r="H58" s="117">
        <f>Ведомственная!I58</f>
        <v>163.79999999999998</v>
      </c>
      <c r="I58" s="150">
        <f t="shared" si="0"/>
        <v>449.6</v>
      </c>
    </row>
    <row r="59" spans="1:9" ht="76.5" outlineLevel="1" x14ac:dyDescent="0.25">
      <c r="A59" s="76" t="s">
        <v>378</v>
      </c>
      <c r="B59" s="77" t="s">
        <v>752</v>
      </c>
      <c r="C59" s="77" t="s">
        <v>753</v>
      </c>
      <c r="D59" s="125" t="s">
        <v>779</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x14ac:dyDescent="0.25">
      <c r="A60" s="76" t="s">
        <v>379</v>
      </c>
      <c r="B60" s="77" t="s">
        <v>752</v>
      </c>
      <c r="C60" s="77" t="s">
        <v>753</v>
      </c>
      <c r="D60" s="125" t="s">
        <v>779</v>
      </c>
      <c r="E60" s="77" t="s">
        <v>61</v>
      </c>
      <c r="F60" s="117">
        <f>Ведомственная!G60</f>
        <v>13.2</v>
      </c>
      <c r="G60" s="117">
        <f>Ведомственная!H60</f>
        <v>14</v>
      </c>
      <c r="H60" s="117">
        <f>Ведомственная!I60</f>
        <v>14.2</v>
      </c>
      <c r="I60" s="150">
        <f t="shared" si="0"/>
        <v>41.4</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5538.2</v>
      </c>
      <c r="G181" s="110">
        <f>Ведомственная!H181</f>
        <v>145</v>
      </c>
      <c r="H181" s="110">
        <f>Ведомственная!I181</f>
        <v>150</v>
      </c>
      <c r="I181" s="150">
        <f t="shared" si="2"/>
        <v>5833.2</v>
      </c>
    </row>
    <row r="182" spans="1:9" x14ac:dyDescent="0.25">
      <c r="A182" s="88" t="s">
        <v>435</v>
      </c>
      <c r="B182" s="111" t="s">
        <v>756</v>
      </c>
      <c r="C182" s="111" t="s">
        <v>751</v>
      </c>
      <c r="D182" s="112" t="s">
        <v>768</v>
      </c>
      <c r="E182" s="111"/>
      <c r="F182" s="113">
        <f>Ведомственная!G182</f>
        <v>5538.2</v>
      </c>
      <c r="G182" s="113">
        <f>Ведомственная!H182</f>
        <v>145</v>
      </c>
      <c r="H182" s="113">
        <f>Ведомственная!I182</f>
        <v>150</v>
      </c>
      <c r="I182" s="150">
        <f t="shared" si="2"/>
        <v>5833.2</v>
      </c>
    </row>
    <row r="183" spans="1:9" ht="51" outlineLevel="1" x14ac:dyDescent="0.25">
      <c r="A183" s="114" t="s">
        <v>456</v>
      </c>
      <c r="B183" s="115" t="s">
        <v>756</v>
      </c>
      <c r="C183" s="115" t="s">
        <v>751</v>
      </c>
      <c r="D183" s="116" t="s">
        <v>604</v>
      </c>
      <c r="E183" s="115"/>
      <c r="F183" s="117">
        <f>Ведомственная!G183</f>
        <v>5538.2</v>
      </c>
      <c r="G183" s="117">
        <f>Ведомственная!H183</f>
        <v>145</v>
      </c>
      <c r="H183" s="117">
        <f>Ведомственная!I183</f>
        <v>150</v>
      </c>
      <c r="I183" s="150">
        <f t="shared" si="2"/>
        <v>5833.2</v>
      </c>
    </row>
    <row r="184" spans="1:9" ht="38.25" outlineLevel="1" x14ac:dyDescent="0.25">
      <c r="A184" s="118" t="s">
        <v>436</v>
      </c>
      <c r="B184" s="119" t="s">
        <v>756</v>
      </c>
      <c r="C184" s="119" t="s">
        <v>751</v>
      </c>
      <c r="D184" s="120" t="s">
        <v>822</v>
      </c>
      <c r="E184" s="119"/>
      <c r="F184" s="117">
        <f>Ведомственная!G184</f>
        <v>5538.2</v>
      </c>
      <c r="G184" s="117">
        <f>Ведомственная!H184</f>
        <v>145</v>
      </c>
      <c r="H184" s="117">
        <f>Ведомственная!I184</f>
        <v>150</v>
      </c>
      <c r="I184" s="150">
        <f t="shared" si="2"/>
        <v>5833.2</v>
      </c>
    </row>
    <row r="185" spans="1:9" ht="38.25" outlineLevel="1" x14ac:dyDescent="0.25">
      <c r="A185" s="121" t="s">
        <v>437</v>
      </c>
      <c r="B185" s="122" t="s">
        <v>756</v>
      </c>
      <c r="C185" s="122" t="s">
        <v>751</v>
      </c>
      <c r="D185" s="123" t="s">
        <v>823</v>
      </c>
      <c r="E185" s="122"/>
      <c r="F185" s="117">
        <f>Ведомственная!G185</f>
        <v>5538.2</v>
      </c>
      <c r="G185" s="117">
        <f>Ведомственная!H185</f>
        <v>145</v>
      </c>
      <c r="H185" s="117">
        <f>Ведомственная!I185</f>
        <v>150</v>
      </c>
      <c r="I185" s="150">
        <f t="shared" si="2"/>
        <v>5833.2</v>
      </c>
    </row>
    <row r="186" spans="1:9" ht="25.5" outlineLevel="1" x14ac:dyDescent="0.25">
      <c r="A186" s="90" t="s">
        <v>439</v>
      </c>
      <c r="B186" s="124" t="s">
        <v>756</v>
      </c>
      <c r="C186" s="124" t="s">
        <v>751</v>
      </c>
      <c r="D186" s="126" t="s">
        <v>824</v>
      </c>
      <c r="E186" s="124"/>
      <c r="F186" s="117">
        <f>Ведомственная!G186</f>
        <v>5538.2</v>
      </c>
      <c r="G186" s="117">
        <f>Ведомственная!H186</f>
        <v>145</v>
      </c>
      <c r="H186" s="117">
        <f>Ведомственная!I186</f>
        <v>150</v>
      </c>
      <c r="I186" s="150">
        <f t="shared" si="2"/>
        <v>5833.2</v>
      </c>
    </row>
    <row r="187" spans="1:9" ht="25.5" outlineLevel="1" x14ac:dyDescent="0.25">
      <c r="A187" s="76" t="s">
        <v>379</v>
      </c>
      <c r="B187" s="77" t="s">
        <v>756</v>
      </c>
      <c r="C187" s="77" t="s">
        <v>751</v>
      </c>
      <c r="D187" s="125" t="s">
        <v>824</v>
      </c>
      <c r="E187" s="77" t="s">
        <v>61</v>
      </c>
      <c r="F187" s="117">
        <f>Ведомственная!G187</f>
        <v>4849.3999999999996</v>
      </c>
      <c r="G187" s="117">
        <f>Ведомственная!H187</f>
        <v>145</v>
      </c>
      <c r="H187" s="117">
        <f>Ведомственная!I187</f>
        <v>150</v>
      </c>
      <c r="I187" s="150">
        <f t="shared" si="2"/>
        <v>5144.3999999999996</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25726.182270000001</v>
      </c>
      <c r="G236" s="142">
        <f>Ведомственная!H236</f>
        <v>4700.3600000000006</v>
      </c>
      <c r="H236" s="142">
        <f>Ведомственная!I236</f>
        <v>4797.18</v>
      </c>
      <c r="I236" s="150">
        <f t="shared" si="3"/>
        <v>35223.722269999998</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tabSelected="1" zoomScale="90" zoomScaleNormal="90" workbookViewId="0">
      <pane xSplit="4" ySplit="8" topLeftCell="E9" activePane="bottomRight" state="frozen"/>
      <selection pane="topRight" activeCell="E1" sqref="E1"/>
      <selection pane="bottomLeft" activeCell="A11" sqref="A11"/>
      <selection pane="bottomRight" activeCell="K4" sqref="K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853</v>
      </c>
      <c r="H1" s="221"/>
    </row>
    <row r="2" spans="1:9" ht="123"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
        <v>854</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25726.182269999998</v>
      </c>
      <c r="G9" s="107">
        <f t="shared" ref="G9:H9" si="0">G10</f>
        <v>4700.3600000000006</v>
      </c>
      <c r="H9" s="107">
        <f t="shared" si="0"/>
        <v>4797.18</v>
      </c>
      <c r="I9" s="108">
        <f>F9+G9+H9</f>
        <v>35223.722269999998</v>
      </c>
    </row>
    <row r="10" spans="1:9" ht="51" outlineLevel="1" x14ac:dyDescent="0.25">
      <c r="A10" s="153" t="s">
        <v>456</v>
      </c>
      <c r="B10" s="154" t="s">
        <v>604</v>
      </c>
      <c r="C10" s="155"/>
      <c r="D10" s="155"/>
      <c r="E10" s="155"/>
      <c r="F10" s="156">
        <f>F11+F66+F77+F130</f>
        <v>25726.182269999998</v>
      </c>
      <c r="G10" s="156">
        <f t="shared" ref="G10:H10" si="1">G11+G66+G77+G130</f>
        <v>4700.3600000000006</v>
      </c>
      <c r="H10" s="156">
        <f t="shared" si="1"/>
        <v>4797.18</v>
      </c>
      <c r="I10" s="108">
        <f t="shared" ref="I10:I73" si="2">F10+G10+H10</f>
        <v>35223.722269999998</v>
      </c>
    </row>
    <row r="11" spans="1:9" ht="25.5" outlineLevel="1" x14ac:dyDescent="0.25">
      <c r="A11" s="157" t="s">
        <v>375</v>
      </c>
      <c r="B11" s="158" t="s">
        <v>765</v>
      </c>
      <c r="C11" s="159"/>
      <c r="D11" s="159"/>
      <c r="E11" s="159"/>
      <c r="F11" s="156">
        <f>F12+F23+F39+F49</f>
        <v>6413.567</v>
      </c>
      <c r="G11" s="156">
        <f t="shared" ref="G11:H11" si="3">G12+G23+G39+G49</f>
        <v>3795.9386800000002</v>
      </c>
      <c r="H11" s="156">
        <f t="shared" si="3"/>
        <v>3970.2586799999999</v>
      </c>
      <c r="I11" s="108">
        <f t="shared" si="2"/>
        <v>14179.764360000001</v>
      </c>
    </row>
    <row r="12" spans="1:9" ht="38.25" outlineLevel="1" x14ac:dyDescent="0.25">
      <c r="A12" s="160" t="s">
        <v>376</v>
      </c>
      <c r="B12" s="161" t="s">
        <v>766</v>
      </c>
      <c r="C12" s="162"/>
      <c r="D12" s="162"/>
      <c r="E12" s="162"/>
      <c r="F12" s="163">
        <f>F13+F15+F19+F21</f>
        <v>4550.3999999999996</v>
      </c>
      <c r="G12" s="163">
        <f t="shared" ref="G12:H12" si="4">G13+G15+G19+G21</f>
        <v>3009.75468</v>
      </c>
      <c r="H12" s="163">
        <f t="shared" si="4"/>
        <v>3144.17868</v>
      </c>
      <c r="I12" s="163"/>
    </row>
    <row r="13" spans="1:9" ht="51" outlineLevel="1" x14ac:dyDescent="0.25">
      <c r="A13" s="90" t="s">
        <v>382</v>
      </c>
      <c r="B13" s="125" t="s">
        <v>767</v>
      </c>
      <c r="C13" s="124"/>
      <c r="D13" s="124"/>
      <c r="E13" s="124"/>
      <c r="F13" s="117">
        <f>F14</f>
        <v>1119.5999999999999</v>
      </c>
      <c r="G13" s="117">
        <f t="shared" ref="G13:H13" si="5">G14</f>
        <v>1120.1546800000001</v>
      </c>
      <c r="H13" s="117">
        <f t="shared" si="5"/>
        <v>1120.1786800000002</v>
      </c>
      <c r="I13" s="108">
        <f t="shared" si="2"/>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2"/>
        <v>3359.93336</v>
      </c>
    </row>
    <row r="15" spans="1:9" ht="63.75" outlineLevel="1" x14ac:dyDescent="0.25">
      <c r="A15" s="90" t="s">
        <v>377</v>
      </c>
      <c r="B15" s="126" t="s">
        <v>769</v>
      </c>
      <c r="C15" s="124"/>
      <c r="D15" s="124"/>
      <c r="E15" s="124"/>
      <c r="F15" s="117">
        <f>F16+F17+F18</f>
        <v>2080.8000000000002</v>
      </c>
      <c r="G15" s="117">
        <f t="shared" ref="G15:H15" si="6">G16+G17+G18</f>
        <v>1889.6</v>
      </c>
      <c r="H15" s="117">
        <f t="shared" si="6"/>
        <v>2024</v>
      </c>
      <c r="I15" s="108">
        <f t="shared" si="2"/>
        <v>5994.4</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2"/>
        <v>4326.1000000000004</v>
      </c>
    </row>
    <row r="17" spans="1:9" ht="25.5" outlineLevel="1" x14ac:dyDescent="0.25">
      <c r="A17" s="76" t="s">
        <v>379</v>
      </c>
      <c r="B17" s="125" t="s">
        <v>769</v>
      </c>
      <c r="C17" s="77" t="s">
        <v>61</v>
      </c>
      <c r="D17" s="77" t="s">
        <v>751</v>
      </c>
      <c r="E17" s="77" t="s">
        <v>754</v>
      </c>
      <c r="F17" s="117">
        <f>Ведомственная!G24</f>
        <v>621.20000000000005</v>
      </c>
      <c r="G17" s="117">
        <f>Ведомственная!H24</f>
        <v>482.1</v>
      </c>
      <c r="H17" s="117">
        <f>Ведомственная!I24</f>
        <v>560.5</v>
      </c>
      <c r="I17" s="108">
        <f t="shared" si="2"/>
        <v>1663.8000000000002</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2"/>
        <v>4.5</v>
      </c>
    </row>
    <row r="19" spans="1:9" ht="51" outlineLevel="1" x14ac:dyDescent="0.25">
      <c r="A19" s="90" t="s">
        <v>382</v>
      </c>
      <c r="B19" s="126" t="s">
        <v>767</v>
      </c>
      <c r="C19" s="124"/>
      <c r="D19" s="124"/>
      <c r="E19" s="124"/>
      <c r="F19" s="117">
        <f>F20</f>
        <v>0</v>
      </c>
      <c r="G19" s="117">
        <f t="shared" ref="G19:H19" si="7">G20</f>
        <v>0</v>
      </c>
      <c r="H19" s="117">
        <f t="shared" si="7"/>
        <v>0</v>
      </c>
      <c r="I19" s="108">
        <f t="shared" si="2"/>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2"/>
        <v>0</v>
      </c>
    </row>
    <row r="21" spans="1:9" ht="51" outlineLevel="1" x14ac:dyDescent="0.25">
      <c r="A21" s="76" t="s">
        <v>487</v>
      </c>
      <c r="B21" s="125" t="s">
        <v>770</v>
      </c>
      <c r="C21" s="124"/>
      <c r="D21" s="124"/>
      <c r="E21" s="124"/>
      <c r="F21" s="117">
        <f>F22</f>
        <v>1350</v>
      </c>
      <c r="G21" s="117">
        <f t="shared" ref="G21:H21" si="8">G22</f>
        <v>0</v>
      </c>
      <c r="H21" s="117">
        <f t="shared" si="8"/>
        <v>0</v>
      </c>
      <c r="I21" s="108">
        <f t="shared" si="2"/>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2"/>
        <v>1350</v>
      </c>
    </row>
    <row r="23" spans="1:9" ht="63.75" outlineLevel="1" x14ac:dyDescent="0.25">
      <c r="A23" s="160" t="s">
        <v>386</v>
      </c>
      <c r="B23" s="161" t="s">
        <v>771</v>
      </c>
      <c r="C23" s="162"/>
      <c r="D23" s="162"/>
      <c r="E23" s="162"/>
      <c r="F23" s="163">
        <f>F24+F26+F28+F30+F32+F34+F36</f>
        <v>1061.3000000000002</v>
      </c>
      <c r="G23" s="163">
        <f t="shared" ref="G23:H23" si="9">G24+G26+G28+G30+G32+G34+G36</f>
        <v>149.80000000000001</v>
      </c>
      <c r="H23" s="163">
        <f t="shared" si="9"/>
        <v>163.79999999999998</v>
      </c>
      <c r="I23" s="108">
        <f t="shared" si="2"/>
        <v>1374.9</v>
      </c>
    </row>
    <row r="24" spans="1:9" ht="63.75" outlineLevel="1" x14ac:dyDescent="0.25">
      <c r="A24" s="90" t="s">
        <v>377</v>
      </c>
      <c r="B24" s="127" t="s">
        <v>772</v>
      </c>
      <c r="C24" s="124"/>
      <c r="D24" s="124"/>
      <c r="E24" s="124"/>
      <c r="F24" s="117">
        <f>F25</f>
        <v>0</v>
      </c>
      <c r="G24" s="117">
        <f t="shared" ref="G24:H24" si="10">G25</f>
        <v>0</v>
      </c>
      <c r="H24" s="117">
        <f t="shared" si="10"/>
        <v>0</v>
      </c>
      <c r="I24" s="108">
        <f t="shared" si="2"/>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2"/>
        <v>0</v>
      </c>
    </row>
    <row r="26" spans="1:9" ht="89.25" outlineLevel="1" x14ac:dyDescent="0.25">
      <c r="A26" s="90" t="s">
        <v>387</v>
      </c>
      <c r="B26" s="126" t="s">
        <v>774</v>
      </c>
      <c r="C26" s="124"/>
      <c r="D26" s="124"/>
      <c r="E26" s="124"/>
      <c r="F26" s="117">
        <f>F27</f>
        <v>71.5</v>
      </c>
      <c r="G26" s="117">
        <f t="shared" ref="G26:H26" si="11">G27</f>
        <v>0</v>
      </c>
      <c r="H26" s="117">
        <f t="shared" si="11"/>
        <v>0</v>
      </c>
      <c r="I26" s="108">
        <f t="shared" si="2"/>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2"/>
        <v>71.5</v>
      </c>
    </row>
    <row r="28" spans="1:9" ht="76.5" outlineLevel="1" x14ac:dyDescent="0.25">
      <c r="A28" s="90" t="s">
        <v>389</v>
      </c>
      <c r="B28" s="126" t="s">
        <v>775</v>
      </c>
      <c r="C28" s="124"/>
      <c r="D28" s="124"/>
      <c r="E28" s="124"/>
      <c r="F28" s="117">
        <f>F29</f>
        <v>45.2</v>
      </c>
      <c r="G28" s="117">
        <f t="shared" ref="G28:H28" si="12">G29</f>
        <v>0</v>
      </c>
      <c r="H28" s="117">
        <f t="shared" si="12"/>
        <v>0</v>
      </c>
      <c r="I28" s="108">
        <f t="shared" si="2"/>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2"/>
        <v>45.2</v>
      </c>
    </row>
    <row r="30" spans="1:9" ht="76.5" outlineLevel="1" x14ac:dyDescent="0.25">
      <c r="A30" s="90" t="s">
        <v>390</v>
      </c>
      <c r="B30" s="126" t="s">
        <v>776</v>
      </c>
      <c r="C30" s="124"/>
      <c r="D30" s="124"/>
      <c r="E30" s="124"/>
      <c r="F30" s="117">
        <f>F31</f>
        <v>6.7</v>
      </c>
      <c r="G30" s="117">
        <f t="shared" ref="G30:H30" si="13">G31</f>
        <v>0</v>
      </c>
      <c r="H30" s="117">
        <f t="shared" si="13"/>
        <v>0</v>
      </c>
      <c r="I30" s="108">
        <f t="shared" si="2"/>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2"/>
        <v>6.7</v>
      </c>
    </row>
    <row r="32" spans="1:9" ht="76.5" outlineLevel="1" x14ac:dyDescent="0.25">
      <c r="A32" s="90" t="s">
        <v>391</v>
      </c>
      <c r="B32" s="126" t="s">
        <v>777</v>
      </c>
      <c r="C32" s="124"/>
      <c r="D32" s="124"/>
      <c r="E32" s="124"/>
      <c r="F32" s="117">
        <f>F33</f>
        <v>40.200000000000003</v>
      </c>
      <c r="G32" s="117">
        <f t="shared" ref="G32:H32" si="14">G33</f>
        <v>0</v>
      </c>
      <c r="H32" s="117">
        <f t="shared" si="14"/>
        <v>0</v>
      </c>
      <c r="I32" s="108">
        <f t="shared" si="2"/>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2"/>
        <v>40.200000000000003</v>
      </c>
    </row>
    <row r="34" spans="1:9" ht="76.5" outlineLevel="1" x14ac:dyDescent="0.25">
      <c r="A34" s="90" t="s">
        <v>392</v>
      </c>
      <c r="B34" s="126" t="s">
        <v>778</v>
      </c>
      <c r="C34" s="124"/>
      <c r="D34" s="124"/>
      <c r="E34" s="124"/>
      <c r="F34" s="117">
        <f>F35</f>
        <v>761.7</v>
      </c>
      <c r="G34" s="117">
        <f t="shared" ref="G34:H34" si="15">G35</f>
        <v>0</v>
      </c>
      <c r="H34" s="117">
        <f t="shared" si="15"/>
        <v>0</v>
      </c>
      <c r="I34" s="108">
        <f t="shared" si="2"/>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2"/>
        <v>761.7</v>
      </c>
    </row>
    <row r="36" spans="1:9" ht="89.25" outlineLevel="1" x14ac:dyDescent="0.25">
      <c r="A36" s="121" t="s">
        <v>484</v>
      </c>
      <c r="B36" s="126" t="s">
        <v>779</v>
      </c>
      <c r="C36" s="124"/>
      <c r="D36" s="124"/>
      <c r="E36" s="124"/>
      <c r="F36" s="117">
        <f>F37+F38</f>
        <v>136</v>
      </c>
      <c r="G36" s="117">
        <f t="shared" ref="G36:H36" si="16">G37+G38</f>
        <v>149.80000000000001</v>
      </c>
      <c r="H36" s="117">
        <f t="shared" si="16"/>
        <v>163.79999999999998</v>
      </c>
      <c r="I36" s="108">
        <f t="shared" si="2"/>
        <v>449.6</v>
      </c>
    </row>
    <row r="37" spans="1:9" ht="76.5" outlineLevel="1" x14ac:dyDescent="0.25">
      <c r="A37" s="76" t="s">
        <v>378</v>
      </c>
      <c r="B37" s="125" t="s">
        <v>779</v>
      </c>
      <c r="C37" s="77" t="s">
        <v>36</v>
      </c>
      <c r="D37" s="77" t="s">
        <v>752</v>
      </c>
      <c r="E37" s="77" t="s">
        <v>753</v>
      </c>
      <c r="F37" s="117">
        <f>Ведомственная!G59</f>
        <v>122.8</v>
      </c>
      <c r="G37" s="117">
        <f>Ведомственная!H59</f>
        <v>135.80000000000001</v>
      </c>
      <c r="H37" s="117">
        <f>Ведомственная!I59</f>
        <v>149.6</v>
      </c>
      <c r="I37" s="108">
        <f t="shared" si="2"/>
        <v>408.20000000000005</v>
      </c>
    </row>
    <row r="38" spans="1:9" ht="25.5" outlineLevel="1" x14ac:dyDescent="0.25">
      <c r="A38" s="76" t="s">
        <v>379</v>
      </c>
      <c r="B38" s="125" t="s">
        <v>779</v>
      </c>
      <c r="C38" s="77" t="s">
        <v>61</v>
      </c>
      <c r="D38" s="77" t="s">
        <v>752</v>
      </c>
      <c r="E38" s="77" t="s">
        <v>753</v>
      </c>
      <c r="F38" s="117">
        <f>Ведомственная!G60</f>
        <v>13.2</v>
      </c>
      <c r="G38" s="117">
        <f>Ведомственная!H60</f>
        <v>14</v>
      </c>
      <c r="H38" s="117">
        <f>Ведомственная!I60</f>
        <v>14.2</v>
      </c>
      <c r="I38" s="108">
        <f t="shared" si="2"/>
        <v>41.4</v>
      </c>
    </row>
    <row r="39" spans="1:9" ht="38.25" outlineLevel="1" x14ac:dyDescent="0.25">
      <c r="A39" s="160" t="s">
        <v>394</v>
      </c>
      <c r="B39" s="161" t="s">
        <v>780</v>
      </c>
      <c r="C39" s="162"/>
      <c r="D39" s="162"/>
      <c r="E39" s="162"/>
      <c r="F39" s="163">
        <f>F40+F43+F45+F47</f>
        <v>487.5</v>
      </c>
      <c r="G39" s="163">
        <f t="shared" ref="G39:H39" si="17">G40+G43+G45+G47</f>
        <v>325.36</v>
      </c>
      <c r="H39" s="163">
        <f t="shared" si="17"/>
        <v>349.68</v>
      </c>
      <c r="I39" s="108">
        <f t="shared" si="2"/>
        <v>1162.54</v>
      </c>
    </row>
    <row r="40" spans="1:9" ht="25.5" outlineLevel="1" x14ac:dyDescent="0.25">
      <c r="A40" s="121" t="s">
        <v>482</v>
      </c>
      <c r="B40" s="126" t="s">
        <v>781</v>
      </c>
      <c r="C40" s="124"/>
      <c r="D40" s="124"/>
      <c r="E40" s="124"/>
      <c r="F40" s="117">
        <f>F41+F42</f>
        <v>80.5</v>
      </c>
      <c r="G40" s="117">
        <f t="shared" ref="G40:H40" si="18">G41+G42</f>
        <v>80</v>
      </c>
      <c r="H40" s="117">
        <f t="shared" si="18"/>
        <v>82</v>
      </c>
      <c r="I40" s="108">
        <f t="shared" si="2"/>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2"/>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2"/>
        <v>0</v>
      </c>
    </row>
    <row r="43" spans="1:9" ht="51" outlineLevel="1" x14ac:dyDescent="0.25">
      <c r="A43" s="90" t="s">
        <v>395</v>
      </c>
      <c r="B43" s="126" t="s">
        <v>782</v>
      </c>
      <c r="C43" s="124"/>
      <c r="D43" s="124"/>
      <c r="E43" s="124"/>
      <c r="F43" s="117">
        <f>F44</f>
        <v>407</v>
      </c>
      <c r="G43" s="117">
        <f t="shared" ref="G43:H43" si="19">G44</f>
        <v>245.36</v>
      </c>
      <c r="H43" s="117">
        <f t="shared" si="19"/>
        <v>267.68</v>
      </c>
      <c r="I43" s="108">
        <f t="shared" si="2"/>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2"/>
        <v>920.04</v>
      </c>
    </row>
    <row r="45" spans="1:9" ht="25.5" outlineLevel="1" x14ac:dyDescent="0.25">
      <c r="A45" s="121" t="s">
        <v>481</v>
      </c>
      <c r="B45" s="127" t="s">
        <v>783</v>
      </c>
      <c r="C45" s="124"/>
      <c r="D45" s="124"/>
      <c r="E45" s="124"/>
      <c r="F45" s="117">
        <f>F46</f>
        <v>0</v>
      </c>
      <c r="G45" s="117">
        <f t="shared" ref="G45:H45" si="20">G46</f>
        <v>0</v>
      </c>
      <c r="H45" s="117">
        <f t="shared" si="20"/>
        <v>0</v>
      </c>
      <c r="I45" s="108">
        <f t="shared" si="2"/>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2"/>
        <v>0</v>
      </c>
    </row>
    <row r="47" spans="1:9" ht="38.25" outlineLevel="1" x14ac:dyDescent="0.25">
      <c r="A47" s="90" t="s">
        <v>398</v>
      </c>
      <c r="B47" s="126" t="s">
        <v>784</v>
      </c>
      <c r="C47" s="124"/>
      <c r="D47" s="124"/>
      <c r="E47" s="124"/>
      <c r="F47" s="117">
        <f>F48</f>
        <v>0</v>
      </c>
      <c r="G47" s="117">
        <f t="shared" ref="G47:H47" si="21">G48</f>
        <v>0</v>
      </c>
      <c r="H47" s="117">
        <f t="shared" si="21"/>
        <v>0</v>
      </c>
      <c r="I47" s="108">
        <f t="shared" si="2"/>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2"/>
        <v>0</v>
      </c>
    </row>
    <row r="49" spans="1:9" ht="25.5" outlineLevel="1" x14ac:dyDescent="0.25">
      <c r="A49" s="160" t="s">
        <v>384</v>
      </c>
      <c r="B49" s="161" t="s">
        <v>608</v>
      </c>
      <c r="C49" s="162"/>
      <c r="D49" s="162"/>
      <c r="E49" s="162"/>
      <c r="F49" s="163">
        <f>F50+F52+F54+F56+F58+F60+F62+F64</f>
        <v>314.36700000000002</v>
      </c>
      <c r="G49" s="163">
        <f t="shared" ref="G49:H49" si="22">G50+G52+G54+G56+G58+G60+G62+G64</f>
        <v>311.024</v>
      </c>
      <c r="H49" s="163">
        <f t="shared" si="22"/>
        <v>312.60000000000002</v>
      </c>
      <c r="I49" s="108">
        <f t="shared" si="2"/>
        <v>937.9910000000001</v>
      </c>
    </row>
    <row r="50" spans="1:9" ht="25.5" outlineLevel="1" x14ac:dyDescent="0.25">
      <c r="A50" s="90" t="s">
        <v>457</v>
      </c>
      <c r="B50" s="126" t="s">
        <v>773</v>
      </c>
      <c r="C50" s="124"/>
      <c r="D50" s="124"/>
      <c r="E50" s="124"/>
      <c r="F50" s="117">
        <f>F51</f>
        <v>1</v>
      </c>
      <c r="G50" s="117">
        <f t="shared" ref="G50:H50" si="23">G51</f>
        <v>1</v>
      </c>
      <c r="H50" s="117">
        <f t="shared" si="23"/>
        <v>1</v>
      </c>
      <c r="I50" s="108">
        <f t="shared" si="2"/>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2"/>
        <v>3</v>
      </c>
    </row>
    <row r="52" spans="1:9" ht="38.25" outlineLevel="1" x14ac:dyDescent="0.25">
      <c r="A52" s="90" t="s">
        <v>480</v>
      </c>
      <c r="B52" s="125" t="s">
        <v>785</v>
      </c>
      <c r="C52" s="124"/>
      <c r="D52" s="124"/>
      <c r="E52" s="124"/>
      <c r="F52" s="117">
        <f>F53</f>
        <v>0</v>
      </c>
      <c r="G52" s="117">
        <f t="shared" ref="G52:H52" si="24">G53</f>
        <v>0</v>
      </c>
      <c r="H52" s="117">
        <f t="shared" si="24"/>
        <v>0</v>
      </c>
      <c r="I52" s="108">
        <f t="shared" si="2"/>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2"/>
        <v>0</v>
      </c>
    </row>
    <row r="54" spans="1:9" ht="63.75" outlineLevel="1" x14ac:dyDescent="0.25">
      <c r="A54" s="90" t="s">
        <v>401</v>
      </c>
      <c r="B54" s="126" t="s">
        <v>786</v>
      </c>
      <c r="C54" s="124"/>
      <c r="D54" s="124"/>
      <c r="E54" s="124"/>
      <c r="F54" s="117">
        <f>F55</f>
        <v>0</v>
      </c>
      <c r="G54" s="117">
        <f t="shared" ref="G54:H54" si="25">G55</f>
        <v>0</v>
      </c>
      <c r="H54" s="117">
        <f t="shared" si="25"/>
        <v>0</v>
      </c>
      <c r="I54" s="108">
        <f t="shared" si="2"/>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2"/>
        <v>0</v>
      </c>
    </row>
    <row r="56" spans="1:9" ht="38.25" outlineLevel="1" x14ac:dyDescent="0.25">
      <c r="A56" s="90" t="s">
        <v>472</v>
      </c>
      <c r="B56" s="126" t="s">
        <v>794</v>
      </c>
      <c r="C56" s="124"/>
      <c r="D56" s="124"/>
      <c r="E56" s="124"/>
      <c r="F56" s="117">
        <f>F57</f>
        <v>30</v>
      </c>
      <c r="G56" s="117">
        <f t="shared" ref="G56:H56" si="26">G57</f>
        <v>30</v>
      </c>
      <c r="H56" s="117">
        <f t="shared" si="26"/>
        <v>31.6</v>
      </c>
      <c r="I56" s="108">
        <f t="shared" si="2"/>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2"/>
        <v>91.6</v>
      </c>
    </row>
    <row r="58" spans="1:9" ht="51" outlineLevel="1" x14ac:dyDescent="0.25">
      <c r="A58" s="90" t="s">
        <v>409</v>
      </c>
      <c r="B58" s="126" t="s">
        <v>795</v>
      </c>
      <c r="C58" s="124"/>
      <c r="D58" s="124"/>
      <c r="E58" s="124"/>
      <c r="F58" s="117">
        <f>F59</f>
        <v>0</v>
      </c>
      <c r="G58" s="117">
        <f t="shared" ref="G58:H58" si="27">G59</f>
        <v>0</v>
      </c>
      <c r="H58" s="117">
        <f t="shared" si="27"/>
        <v>0</v>
      </c>
      <c r="I58" s="108">
        <f t="shared" si="2"/>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2"/>
        <v>0</v>
      </c>
    </row>
    <row r="60" spans="1:9" ht="25.5" outlineLevel="1" x14ac:dyDescent="0.25">
      <c r="A60" s="90" t="s">
        <v>459</v>
      </c>
      <c r="B60" s="126" t="s">
        <v>609</v>
      </c>
      <c r="C60" s="124"/>
      <c r="D60" s="124"/>
      <c r="E60" s="124"/>
      <c r="F60" s="117">
        <f>F61</f>
        <v>283.32</v>
      </c>
      <c r="G60" s="117">
        <f t="shared" ref="G60:H60" si="28">G61</f>
        <v>280</v>
      </c>
      <c r="H60" s="117">
        <f t="shared" si="28"/>
        <v>280</v>
      </c>
      <c r="I60" s="108">
        <f t="shared" si="2"/>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2"/>
        <v>843.31999999999994</v>
      </c>
    </row>
    <row r="62" spans="1:9" ht="38.25" outlineLevel="1" x14ac:dyDescent="0.25">
      <c r="A62" s="90" t="s">
        <v>443</v>
      </c>
      <c r="B62" s="126" t="s">
        <v>829</v>
      </c>
      <c r="C62" s="124"/>
      <c r="D62" s="124"/>
      <c r="E62" s="124"/>
      <c r="F62" s="117">
        <f>F63</f>
        <v>0</v>
      </c>
      <c r="G62" s="117">
        <f t="shared" ref="G62:H62" si="29">G63</f>
        <v>0</v>
      </c>
      <c r="H62" s="117">
        <f t="shared" si="29"/>
        <v>0</v>
      </c>
      <c r="I62" s="108">
        <f t="shared" si="2"/>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2"/>
        <v>0</v>
      </c>
    </row>
    <row r="64" spans="1:9" ht="38.25" outlineLevel="1" x14ac:dyDescent="0.25">
      <c r="A64" s="90" t="s">
        <v>460</v>
      </c>
      <c r="B64" s="126" t="s">
        <v>832</v>
      </c>
      <c r="C64" s="124"/>
      <c r="D64" s="124"/>
      <c r="E64" s="124"/>
      <c r="F64" s="117">
        <f>F65</f>
        <v>4.7E-2</v>
      </c>
      <c r="G64" s="117">
        <f t="shared" ref="G64:H64" si="30">G65</f>
        <v>2.4E-2</v>
      </c>
      <c r="H64" s="117">
        <f t="shared" si="30"/>
        <v>0</v>
      </c>
      <c r="I64" s="108">
        <f t="shared" si="2"/>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2"/>
        <v>7.1000000000000008E-2</v>
      </c>
    </row>
    <row r="66" spans="1:9" ht="25.5" outlineLevel="1" x14ac:dyDescent="0.25">
      <c r="A66" s="157" t="s">
        <v>403</v>
      </c>
      <c r="B66" s="158" t="s">
        <v>787</v>
      </c>
      <c r="C66" s="159"/>
      <c r="D66" s="159"/>
      <c r="E66" s="159"/>
      <c r="F66" s="156">
        <f>F67+F74</f>
        <v>483</v>
      </c>
      <c r="G66" s="156">
        <f t="shared" ref="G66:H66" si="31">G67+G74</f>
        <v>0</v>
      </c>
      <c r="H66" s="156">
        <f t="shared" si="31"/>
        <v>0</v>
      </c>
      <c r="I66" s="108">
        <f t="shared" si="2"/>
        <v>483</v>
      </c>
    </row>
    <row r="67" spans="1:9" ht="76.5" outlineLevel="1" x14ac:dyDescent="0.25">
      <c r="A67" s="160" t="s">
        <v>711</v>
      </c>
      <c r="B67" s="161" t="s">
        <v>788</v>
      </c>
      <c r="C67" s="162"/>
      <c r="D67" s="162"/>
      <c r="E67" s="162"/>
      <c r="F67" s="163">
        <f>F68+F70+F72</f>
        <v>483</v>
      </c>
      <c r="G67" s="163">
        <f t="shared" ref="G67:H67" si="32">G68+G70+G72</f>
        <v>0</v>
      </c>
      <c r="H67" s="163">
        <f t="shared" si="32"/>
        <v>0</v>
      </c>
      <c r="I67" s="108">
        <f t="shared" si="2"/>
        <v>483</v>
      </c>
    </row>
    <row r="68" spans="1:9" ht="25.5" outlineLevel="1" x14ac:dyDescent="0.25">
      <c r="A68" s="90" t="s">
        <v>478</v>
      </c>
      <c r="B68" s="126" t="s">
        <v>789</v>
      </c>
      <c r="C68" s="124"/>
      <c r="D68" s="124"/>
      <c r="E68" s="124"/>
      <c r="F68" s="117">
        <f>F69</f>
        <v>483</v>
      </c>
      <c r="G68" s="117">
        <f t="shared" ref="G68:H68" si="33">G69</f>
        <v>0</v>
      </c>
      <c r="H68" s="117">
        <f t="shared" si="33"/>
        <v>0</v>
      </c>
      <c r="I68" s="108">
        <f t="shared" si="2"/>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2"/>
        <v>483</v>
      </c>
    </row>
    <row r="70" spans="1:9" ht="25.5" outlineLevel="1" x14ac:dyDescent="0.25">
      <c r="A70" s="90" t="s">
        <v>404</v>
      </c>
      <c r="B70" s="126" t="s">
        <v>790</v>
      </c>
      <c r="C70" s="124"/>
      <c r="D70" s="124"/>
      <c r="E70" s="124"/>
      <c r="F70" s="117">
        <f>F71</f>
        <v>0</v>
      </c>
      <c r="G70" s="117">
        <f t="shared" ref="G70:H70" si="34">G71</f>
        <v>0</v>
      </c>
      <c r="H70" s="117">
        <f t="shared" si="34"/>
        <v>0</v>
      </c>
      <c r="I70" s="108">
        <f t="shared" si="2"/>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2"/>
        <v>0</v>
      </c>
    </row>
    <row r="72" spans="1:9" ht="38.25" outlineLevel="1" x14ac:dyDescent="0.25">
      <c r="A72" s="90" t="s">
        <v>405</v>
      </c>
      <c r="B72" s="126" t="s">
        <v>791</v>
      </c>
      <c r="C72" s="124"/>
      <c r="D72" s="124"/>
      <c r="E72" s="124"/>
      <c r="F72" s="117">
        <f>F73</f>
        <v>0</v>
      </c>
      <c r="G72" s="117">
        <f t="shared" ref="G72:H72" si="35">G73</f>
        <v>0</v>
      </c>
      <c r="H72" s="117">
        <f t="shared" si="35"/>
        <v>0</v>
      </c>
      <c r="I72" s="108">
        <f t="shared" si="2"/>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2"/>
        <v>0</v>
      </c>
    </row>
    <row r="74" spans="1:9" ht="63.75" outlineLevel="1" x14ac:dyDescent="0.25">
      <c r="A74" s="160" t="s">
        <v>406</v>
      </c>
      <c r="B74" s="161" t="s">
        <v>792</v>
      </c>
      <c r="C74" s="162"/>
      <c r="D74" s="162"/>
      <c r="E74" s="162"/>
      <c r="F74" s="163">
        <f>F75</f>
        <v>0</v>
      </c>
      <c r="G74" s="163">
        <f t="shared" ref="G74:H75" si="36">G75</f>
        <v>0</v>
      </c>
      <c r="H74" s="163">
        <f t="shared" si="36"/>
        <v>0</v>
      </c>
      <c r="I74" s="108">
        <f t="shared" ref="I74:I139" si="37">F74+G74+H74</f>
        <v>0</v>
      </c>
    </row>
    <row r="75" spans="1:9" ht="25.5" outlineLevel="1" x14ac:dyDescent="0.25">
      <c r="A75" s="90" t="s">
        <v>404</v>
      </c>
      <c r="B75" s="126" t="s">
        <v>793</v>
      </c>
      <c r="C75" s="124"/>
      <c r="D75" s="124"/>
      <c r="E75" s="124"/>
      <c r="F75" s="117">
        <f>F76</f>
        <v>0</v>
      </c>
      <c r="G75" s="117">
        <f t="shared" si="36"/>
        <v>0</v>
      </c>
      <c r="H75" s="117">
        <f t="shared" si="36"/>
        <v>0</v>
      </c>
      <c r="I75" s="108">
        <f t="shared" si="37"/>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7"/>
        <v>0</v>
      </c>
    </row>
    <row r="77" spans="1:9" ht="38.25" x14ac:dyDescent="0.25">
      <c r="A77" s="157" t="s">
        <v>412</v>
      </c>
      <c r="B77" s="158" t="s">
        <v>796</v>
      </c>
      <c r="C77" s="159"/>
      <c r="D77" s="159"/>
      <c r="E77" s="159"/>
      <c r="F77" s="156">
        <f>F78+F97</f>
        <v>13174.99395</v>
      </c>
      <c r="G77" s="156">
        <f t="shared" ref="G77:H77" si="38">G78+G97</f>
        <v>643</v>
      </c>
      <c r="H77" s="156">
        <f t="shared" si="38"/>
        <v>560.5</v>
      </c>
      <c r="I77" s="108">
        <f t="shared" si="37"/>
        <v>14378.49395</v>
      </c>
    </row>
    <row r="78" spans="1:9" ht="38.25" outlineLevel="1" x14ac:dyDescent="0.25">
      <c r="A78" s="160" t="s">
        <v>413</v>
      </c>
      <c r="B78" s="161" t="s">
        <v>797</v>
      </c>
      <c r="C78" s="162"/>
      <c r="D78" s="162"/>
      <c r="E78" s="162"/>
      <c r="F78" s="163">
        <f>F79+F81+F83+F85+F87+F89+F91+F95+F93</f>
        <v>12551.9</v>
      </c>
      <c r="G78" s="163">
        <f t="shared" ref="G78:H78" si="39">G79+G81+G83+G85+G87+G89+G91+G95+G93</f>
        <v>0</v>
      </c>
      <c r="H78" s="163">
        <f t="shared" si="39"/>
        <v>0</v>
      </c>
      <c r="I78" s="108">
        <f t="shared" si="37"/>
        <v>12551.9</v>
      </c>
    </row>
    <row r="79" spans="1:9" ht="51" outlineLevel="1" x14ac:dyDescent="0.25">
      <c r="A79" s="90" t="s">
        <v>414</v>
      </c>
      <c r="B79" s="126" t="s">
        <v>798</v>
      </c>
      <c r="C79" s="124"/>
      <c r="D79" s="124"/>
      <c r="E79" s="124"/>
      <c r="F79" s="117">
        <f>F80</f>
        <v>0</v>
      </c>
      <c r="G79" s="117">
        <f t="shared" ref="G79:H79" si="40">G80</f>
        <v>0</v>
      </c>
      <c r="H79" s="117">
        <f t="shared" si="40"/>
        <v>0</v>
      </c>
      <c r="I79" s="108">
        <f t="shared" si="37"/>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7"/>
        <v>0</v>
      </c>
    </row>
    <row r="81" spans="1:9" ht="38.25" outlineLevel="1" x14ac:dyDescent="0.25">
      <c r="A81" s="90" t="s">
        <v>471</v>
      </c>
      <c r="B81" s="127" t="s">
        <v>799</v>
      </c>
      <c r="C81" s="124"/>
      <c r="D81" s="124"/>
      <c r="E81" s="124"/>
      <c r="F81" s="117">
        <f>F82</f>
        <v>0</v>
      </c>
      <c r="G81" s="117">
        <f t="shared" ref="G81:H81" si="41">G82</f>
        <v>0</v>
      </c>
      <c r="H81" s="117">
        <f t="shared" si="41"/>
        <v>0</v>
      </c>
      <c r="I81" s="108">
        <f t="shared" si="37"/>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7"/>
        <v>0</v>
      </c>
    </row>
    <row r="83" spans="1:9" ht="51" outlineLevel="1" x14ac:dyDescent="0.25">
      <c r="A83" s="90" t="s">
        <v>416</v>
      </c>
      <c r="B83" s="126" t="s">
        <v>800</v>
      </c>
      <c r="C83" s="124"/>
      <c r="D83" s="124"/>
      <c r="E83" s="124"/>
      <c r="F83" s="117">
        <f>F84</f>
        <v>0</v>
      </c>
      <c r="G83" s="117">
        <f t="shared" ref="G83:H83" si="42">G84</f>
        <v>0</v>
      </c>
      <c r="H83" s="117">
        <f t="shared" si="42"/>
        <v>0</v>
      </c>
      <c r="I83" s="108">
        <f t="shared" si="37"/>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7"/>
        <v>0</v>
      </c>
    </row>
    <row r="85" spans="1:9" ht="38.25" outlineLevel="1" x14ac:dyDescent="0.25">
      <c r="A85" s="90" t="s">
        <v>417</v>
      </c>
      <c r="B85" s="126" t="s">
        <v>801</v>
      </c>
      <c r="C85" s="124"/>
      <c r="D85" s="124"/>
      <c r="E85" s="124"/>
      <c r="F85" s="117">
        <f>F86</f>
        <v>0</v>
      </c>
      <c r="G85" s="117">
        <f t="shared" ref="G85:H85" si="43">G86</f>
        <v>0</v>
      </c>
      <c r="H85" s="117">
        <f t="shared" si="43"/>
        <v>0</v>
      </c>
      <c r="I85" s="108">
        <f t="shared" si="37"/>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7"/>
        <v>0</v>
      </c>
    </row>
    <row r="87" spans="1:9" ht="25.5" outlineLevel="1" x14ac:dyDescent="0.25">
      <c r="A87" s="90" t="s">
        <v>470</v>
      </c>
      <c r="B87" s="126" t="s">
        <v>802</v>
      </c>
      <c r="C87" s="124"/>
      <c r="D87" s="124"/>
      <c r="E87" s="124"/>
      <c r="F87" s="117">
        <f>F88</f>
        <v>0</v>
      </c>
      <c r="G87" s="117">
        <f t="shared" ref="G87:H87" si="44">G88</f>
        <v>0</v>
      </c>
      <c r="H87" s="117">
        <f t="shared" si="44"/>
        <v>0</v>
      </c>
      <c r="I87" s="108">
        <f t="shared" si="37"/>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7"/>
        <v>0</v>
      </c>
    </row>
    <row r="89" spans="1:9" ht="38.25" outlineLevel="1" x14ac:dyDescent="0.25">
      <c r="A89" s="90" t="s">
        <v>418</v>
      </c>
      <c r="B89" s="126" t="s">
        <v>803</v>
      </c>
      <c r="C89" s="124"/>
      <c r="D89" s="124"/>
      <c r="E89" s="124"/>
      <c r="F89" s="117">
        <f>F90</f>
        <v>0</v>
      </c>
      <c r="G89" s="117">
        <f t="shared" ref="G89:H89" si="45">G90</f>
        <v>0</v>
      </c>
      <c r="H89" s="117">
        <f t="shared" si="45"/>
        <v>0</v>
      </c>
      <c r="I89" s="108">
        <f t="shared" si="37"/>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7"/>
        <v>0</v>
      </c>
    </row>
    <row r="91" spans="1:9" ht="38.25" outlineLevel="1" x14ac:dyDescent="0.25">
      <c r="A91" s="90" t="s">
        <v>419</v>
      </c>
      <c r="B91" s="126" t="s">
        <v>804</v>
      </c>
      <c r="C91" s="124"/>
      <c r="D91" s="124"/>
      <c r="E91" s="124"/>
      <c r="F91" s="117">
        <f>F92</f>
        <v>0</v>
      </c>
      <c r="G91" s="117">
        <f t="shared" ref="G91:H91" si="46">G92</f>
        <v>0</v>
      </c>
      <c r="H91" s="117">
        <f t="shared" si="46"/>
        <v>0</v>
      </c>
      <c r="I91" s="108">
        <f t="shared" si="37"/>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7"/>
        <v>0</v>
      </c>
    </row>
    <row r="93" spans="1:9" ht="63.75" outlineLevel="1" x14ac:dyDescent="0.25">
      <c r="A93" s="76" t="s">
        <v>836</v>
      </c>
      <c r="B93" s="125" t="s">
        <v>835</v>
      </c>
      <c r="C93" s="77"/>
      <c r="D93" s="124"/>
      <c r="E93" s="124"/>
      <c r="F93" s="117">
        <f>F94</f>
        <v>0</v>
      </c>
      <c r="G93" s="117">
        <f t="shared" ref="G93:H93" si="47">G94</f>
        <v>0</v>
      </c>
      <c r="H93" s="117">
        <f t="shared" si="47"/>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8">G96</f>
        <v>0</v>
      </c>
      <c r="H95" s="117">
        <f t="shared" si="48"/>
        <v>0</v>
      </c>
      <c r="I95" s="108">
        <f t="shared" si="37"/>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7"/>
        <v>12551.9</v>
      </c>
    </row>
    <row r="97" spans="1:9" ht="25.5" outlineLevel="1" x14ac:dyDescent="0.25">
      <c r="A97" s="160" t="s">
        <v>421</v>
      </c>
      <c r="B97" s="161" t="s">
        <v>805</v>
      </c>
      <c r="C97" s="162"/>
      <c r="D97" s="162"/>
      <c r="E97" s="162"/>
      <c r="F97" s="163">
        <f>F98+F100+F102+F105+F107+F109+F111+F113+F115+F118+F121+F123+F125+F127</f>
        <v>623.09395000000006</v>
      </c>
      <c r="G97" s="163">
        <f t="shared" ref="G97:H97" si="49">G98+G100+G102+G105+G107+G109+G111+G113+G115+G118+G121+G123+G125+G127</f>
        <v>643</v>
      </c>
      <c r="H97" s="163">
        <f t="shared" si="49"/>
        <v>560.5</v>
      </c>
      <c r="I97" s="108">
        <f t="shared" si="37"/>
        <v>1826.5939499999999</v>
      </c>
    </row>
    <row r="98" spans="1:9" ht="51" outlineLevel="1" x14ac:dyDescent="0.25">
      <c r="A98" s="90" t="s">
        <v>416</v>
      </c>
      <c r="B98" s="126" t="s">
        <v>806</v>
      </c>
      <c r="C98" s="124"/>
      <c r="D98" s="124"/>
      <c r="E98" s="124"/>
      <c r="F98" s="117">
        <f>F99</f>
        <v>0</v>
      </c>
      <c r="G98" s="117">
        <f t="shared" ref="G98:H98" si="50">G99</f>
        <v>0</v>
      </c>
      <c r="H98" s="117">
        <f t="shared" si="50"/>
        <v>0</v>
      </c>
      <c r="I98" s="108">
        <f t="shared" si="37"/>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7"/>
        <v>0</v>
      </c>
    </row>
    <row r="100" spans="1:9" ht="25.5" outlineLevel="1" x14ac:dyDescent="0.25">
      <c r="A100" s="90" t="s">
        <v>469</v>
      </c>
      <c r="B100" s="126" t="s">
        <v>807</v>
      </c>
      <c r="C100" s="124"/>
      <c r="D100" s="124"/>
      <c r="E100" s="124"/>
      <c r="F100" s="117">
        <f>F101</f>
        <v>0</v>
      </c>
      <c r="G100" s="117">
        <f t="shared" ref="G100:H100" si="51">G101</f>
        <v>0</v>
      </c>
      <c r="H100" s="117">
        <f t="shared" si="51"/>
        <v>0</v>
      </c>
      <c r="I100" s="108">
        <f t="shared" si="37"/>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7"/>
        <v>0</v>
      </c>
    </row>
    <row r="102" spans="1:9" ht="25.5" outlineLevel="1" x14ac:dyDescent="0.25">
      <c r="A102" s="90" t="s">
        <v>422</v>
      </c>
      <c r="B102" s="126" t="s">
        <v>808</v>
      </c>
      <c r="C102" s="124"/>
      <c r="D102" s="124"/>
      <c r="E102" s="124"/>
      <c r="F102" s="117">
        <f>F103+F104</f>
        <v>185.5</v>
      </c>
      <c r="G102" s="117">
        <f t="shared" ref="G102:H102" si="52">G103+G104</f>
        <v>181.5</v>
      </c>
      <c r="H102" s="117">
        <f t="shared" si="52"/>
        <v>185.5</v>
      </c>
      <c r="I102" s="108">
        <f t="shared" si="37"/>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7"/>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7"/>
        <v>0</v>
      </c>
    </row>
    <row r="105" spans="1:9" ht="25.5" outlineLevel="1" x14ac:dyDescent="0.25">
      <c r="A105" s="90" t="s">
        <v>423</v>
      </c>
      <c r="B105" s="126" t="s">
        <v>809</v>
      </c>
      <c r="C105" s="124"/>
      <c r="D105" s="124"/>
      <c r="E105" s="124"/>
      <c r="F105" s="117">
        <f>F106</f>
        <v>0</v>
      </c>
      <c r="G105" s="117">
        <f t="shared" ref="G105:H105" si="53">G106</f>
        <v>0</v>
      </c>
      <c r="H105" s="117">
        <f t="shared" si="53"/>
        <v>0</v>
      </c>
      <c r="I105" s="108">
        <f t="shared" si="37"/>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7"/>
        <v>0</v>
      </c>
    </row>
    <row r="107" spans="1:9" ht="76.5" outlineLevel="1" x14ac:dyDescent="0.25">
      <c r="A107" s="90" t="s">
        <v>458</v>
      </c>
      <c r="B107" s="126" t="s">
        <v>810</v>
      </c>
      <c r="C107" s="124"/>
      <c r="D107" s="124"/>
      <c r="E107" s="124"/>
      <c r="F107" s="117">
        <f>F108</f>
        <v>21.1</v>
      </c>
      <c r="G107" s="117">
        <f t="shared" ref="G107:H107" si="54">G108</f>
        <v>290</v>
      </c>
      <c r="H107" s="117">
        <f t="shared" si="54"/>
        <v>198</v>
      </c>
      <c r="I107" s="108">
        <f t="shared" si="37"/>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7"/>
        <v>509.1</v>
      </c>
    </row>
    <row r="109" spans="1:9" ht="38.25" outlineLevel="1" x14ac:dyDescent="0.25">
      <c r="A109" s="90" t="s">
        <v>424</v>
      </c>
      <c r="B109" s="126" t="s">
        <v>811</v>
      </c>
      <c r="C109" s="124"/>
      <c r="D109" s="124"/>
      <c r="E109" s="124"/>
      <c r="F109" s="117">
        <f>F110</f>
        <v>0</v>
      </c>
      <c r="G109" s="117">
        <f t="shared" ref="G109:H109" si="55">G110</f>
        <v>26.5</v>
      </c>
      <c r="H109" s="117">
        <f t="shared" si="55"/>
        <v>27</v>
      </c>
      <c r="I109" s="108">
        <f t="shared" si="37"/>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7"/>
        <v>53.5</v>
      </c>
    </row>
    <row r="111" spans="1:9" ht="38.25" outlineLevel="1" x14ac:dyDescent="0.25">
      <c r="A111" s="90" t="s">
        <v>425</v>
      </c>
      <c r="B111" s="126" t="s">
        <v>812</v>
      </c>
      <c r="C111" s="124"/>
      <c r="D111" s="124"/>
      <c r="E111" s="124"/>
      <c r="F111" s="117">
        <f>F112</f>
        <v>0</v>
      </c>
      <c r="G111" s="117">
        <f t="shared" ref="G111:H111" si="56">G112</f>
        <v>0</v>
      </c>
      <c r="H111" s="117">
        <f t="shared" si="56"/>
        <v>0</v>
      </c>
      <c r="I111" s="108">
        <f t="shared" si="37"/>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7"/>
        <v>0</v>
      </c>
    </row>
    <row r="113" spans="1:9" ht="25.5" outlineLevel="1" x14ac:dyDescent="0.25">
      <c r="A113" s="90" t="s">
        <v>426</v>
      </c>
      <c r="B113" s="126" t="s">
        <v>813</v>
      </c>
      <c r="C113" s="124"/>
      <c r="D113" s="124"/>
      <c r="E113" s="124"/>
      <c r="F113" s="117">
        <f>F114</f>
        <v>0</v>
      </c>
      <c r="G113" s="117">
        <f t="shared" ref="G113:H113" si="57">G114</f>
        <v>0</v>
      </c>
      <c r="H113" s="117">
        <f t="shared" si="57"/>
        <v>0</v>
      </c>
      <c r="I113" s="108">
        <f t="shared" si="37"/>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7"/>
        <v>0</v>
      </c>
    </row>
    <row r="115" spans="1:9" ht="25.5" x14ac:dyDescent="0.25">
      <c r="A115" s="90" t="s">
        <v>427</v>
      </c>
      <c r="B115" s="126" t="s">
        <v>814</v>
      </c>
      <c r="C115" s="124"/>
      <c r="D115" s="124"/>
      <c r="E115" s="124"/>
      <c r="F115" s="117">
        <f>F116+F117</f>
        <v>234.673</v>
      </c>
      <c r="G115" s="117">
        <f t="shared" ref="G115:H115" si="58">G116+G117</f>
        <v>0</v>
      </c>
      <c r="H115" s="117">
        <f t="shared" si="58"/>
        <v>0</v>
      </c>
      <c r="I115" s="108">
        <f t="shared" si="37"/>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7"/>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7"/>
        <v>0</v>
      </c>
    </row>
    <row r="118" spans="1:9" ht="38.25" outlineLevel="1" x14ac:dyDescent="0.25">
      <c r="A118" s="90" t="s">
        <v>428</v>
      </c>
      <c r="B118" s="126" t="s">
        <v>815</v>
      </c>
      <c r="C118" s="124"/>
      <c r="D118" s="124"/>
      <c r="E118" s="124"/>
      <c r="F118" s="117">
        <f>F119+F120</f>
        <v>0</v>
      </c>
      <c r="G118" s="117">
        <f t="shared" ref="G118:H118" si="59">G119+G120</f>
        <v>0</v>
      </c>
      <c r="H118" s="117">
        <f t="shared" si="59"/>
        <v>0</v>
      </c>
      <c r="I118" s="108">
        <f t="shared" si="37"/>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7"/>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7"/>
        <v>0</v>
      </c>
    </row>
    <row r="121" spans="1:9" ht="38.25" outlineLevel="1" x14ac:dyDescent="0.25">
      <c r="A121" s="90" t="s">
        <v>429</v>
      </c>
      <c r="B121" s="126" t="s">
        <v>816</v>
      </c>
      <c r="C121" s="124"/>
      <c r="D121" s="124"/>
      <c r="E121" s="124"/>
      <c r="F121" s="117">
        <f>F122</f>
        <v>0</v>
      </c>
      <c r="G121" s="117">
        <f t="shared" ref="G121:H121" si="60">G122</f>
        <v>0</v>
      </c>
      <c r="H121" s="117">
        <f t="shared" si="60"/>
        <v>0</v>
      </c>
      <c r="I121" s="108">
        <f t="shared" si="37"/>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7"/>
        <v>0</v>
      </c>
    </row>
    <row r="123" spans="1:9" ht="25.5" outlineLevel="1" x14ac:dyDescent="0.25">
      <c r="A123" s="90" t="s">
        <v>422</v>
      </c>
      <c r="B123" s="126" t="s">
        <v>817</v>
      </c>
      <c r="C123" s="124"/>
      <c r="D123" s="124"/>
      <c r="E123" s="124"/>
      <c r="F123" s="117">
        <f>F124</f>
        <v>181.82095000000001</v>
      </c>
      <c r="G123" s="117">
        <f t="shared" ref="G123:H123" si="61">G124</f>
        <v>145</v>
      </c>
      <c r="H123" s="117">
        <f t="shared" si="61"/>
        <v>150</v>
      </c>
      <c r="I123" s="108">
        <f t="shared" si="37"/>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7"/>
        <v>476.82095000000004</v>
      </c>
    </row>
    <row r="125" spans="1:9" ht="38.25" outlineLevel="1" x14ac:dyDescent="0.25">
      <c r="A125" s="90" t="s">
        <v>433</v>
      </c>
      <c r="B125" s="126" t="s">
        <v>821</v>
      </c>
      <c r="C125" s="124"/>
      <c r="D125" s="124"/>
      <c r="E125" s="124"/>
      <c r="F125" s="117">
        <f>F126</f>
        <v>0</v>
      </c>
      <c r="G125" s="117">
        <f t="shared" ref="G125:H125" si="62">G126</f>
        <v>0</v>
      </c>
      <c r="H125" s="117">
        <f t="shared" si="62"/>
        <v>0</v>
      </c>
      <c r="I125" s="108">
        <f t="shared" si="37"/>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7"/>
        <v>0</v>
      </c>
    </row>
    <row r="127" spans="1:9" ht="25.5" outlineLevel="1" x14ac:dyDescent="0.25">
      <c r="A127" s="121" t="s">
        <v>468</v>
      </c>
      <c r="B127" s="123" t="s">
        <v>818</v>
      </c>
      <c r="C127" s="122"/>
      <c r="D127" s="122"/>
      <c r="E127" s="122"/>
      <c r="F127" s="117">
        <f>F128</f>
        <v>0</v>
      </c>
      <c r="G127" s="117">
        <f t="shared" ref="G127:H128" si="63">G128</f>
        <v>0</v>
      </c>
      <c r="H127" s="117">
        <f t="shared" si="63"/>
        <v>0</v>
      </c>
      <c r="I127" s="108">
        <f t="shared" si="37"/>
        <v>0</v>
      </c>
    </row>
    <row r="128" spans="1:9" ht="25.5" x14ac:dyDescent="0.25">
      <c r="A128" s="90" t="s">
        <v>430</v>
      </c>
      <c r="B128" s="126" t="s">
        <v>819</v>
      </c>
      <c r="C128" s="124"/>
      <c r="D128" s="124"/>
      <c r="E128" s="124"/>
      <c r="F128" s="117">
        <f>F129</f>
        <v>0</v>
      </c>
      <c r="G128" s="117">
        <f t="shared" si="63"/>
        <v>0</v>
      </c>
      <c r="H128" s="117">
        <f t="shared" si="63"/>
        <v>0</v>
      </c>
      <c r="I128" s="108">
        <f t="shared" si="37"/>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7"/>
        <v>0</v>
      </c>
    </row>
    <row r="130" spans="1:9" ht="38.25" outlineLevel="1" x14ac:dyDescent="0.25">
      <c r="A130" s="157" t="s">
        <v>436</v>
      </c>
      <c r="B130" s="158" t="s">
        <v>822</v>
      </c>
      <c r="C130" s="159"/>
      <c r="D130" s="159"/>
      <c r="E130" s="159"/>
      <c r="F130" s="156">
        <f>F131+F141</f>
        <v>5654.6213200000002</v>
      </c>
      <c r="G130" s="156">
        <f t="shared" ref="G130:H130" si="64">G131+G141</f>
        <v>261.42132000000004</v>
      </c>
      <c r="H130" s="156">
        <f t="shared" si="64"/>
        <v>266.42132000000004</v>
      </c>
      <c r="I130" s="108">
        <f t="shared" si="37"/>
        <v>6182.463960000001</v>
      </c>
    </row>
    <row r="131" spans="1:9" ht="38.25" x14ac:dyDescent="0.25">
      <c r="A131" s="160" t="s">
        <v>437</v>
      </c>
      <c r="B131" s="161" t="s">
        <v>823</v>
      </c>
      <c r="C131" s="162"/>
      <c r="D131" s="162"/>
      <c r="E131" s="162"/>
      <c r="F131" s="163">
        <f>F132+F136+F139</f>
        <v>5538.2</v>
      </c>
      <c r="G131" s="163">
        <f t="shared" ref="G131:H131" si="65">G132+G136+G139</f>
        <v>145</v>
      </c>
      <c r="H131" s="163">
        <f t="shared" si="65"/>
        <v>150</v>
      </c>
      <c r="I131" s="108">
        <f t="shared" si="37"/>
        <v>5833.2</v>
      </c>
    </row>
    <row r="132" spans="1:9" ht="25.5" outlineLevel="1" x14ac:dyDescent="0.25">
      <c r="A132" s="90" t="s">
        <v>439</v>
      </c>
      <c r="B132" s="126" t="s">
        <v>824</v>
      </c>
      <c r="C132" s="124"/>
      <c r="D132" s="124"/>
      <c r="E132" s="124"/>
      <c r="F132" s="117">
        <f>F133+F134+F135</f>
        <v>5538.2</v>
      </c>
      <c r="G132" s="117">
        <f t="shared" ref="G132:H132" si="66">G133+G134+G135</f>
        <v>145</v>
      </c>
      <c r="H132" s="117">
        <f t="shared" si="66"/>
        <v>150</v>
      </c>
      <c r="I132" s="108">
        <f t="shared" si="37"/>
        <v>5833.2</v>
      </c>
    </row>
    <row r="133" spans="1:9" ht="25.5" outlineLevel="1" x14ac:dyDescent="0.25">
      <c r="A133" s="76" t="s">
        <v>379</v>
      </c>
      <c r="B133" s="125" t="s">
        <v>824</v>
      </c>
      <c r="C133" s="77" t="s">
        <v>61</v>
      </c>
      <c r="D133" s="77" t="s">
        <v>756</v>
      </c>
      <c r="E133" s="77" t="s">
        <v>751</v>
      </c>
      <c r="F133" s="117">
        <v>4849.3999999999996</v>
      </c>
      <c r="G133" s="117">
        <f>Ведомственная!H187</f>
        <v>145</v>
      </c>
      <c r="H133" s="117">
        <f>Ведомственная!I187</f>
        <v>150</v>
      </c>
      <c r="I133" s="108">
        <f t="shared" si="37"/>
        <v>5144.3999999999996</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7"/>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7"/>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7"/>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7"/>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7"/>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7"/>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7">F140+G140+H140</f>
        <v>0</v>
      </c>
    </row>
    <row r="141" spans="1:9" ht="38.25" outlineLevel="1" x14ac:dyDescent="0.25">
      <c r="A141" s="160" t="s">
        <v>446</v>
      </c>
      <c r="B141" s="161" t="s">
        <v>827</v>
      </c>
      <c r="C141" s="162"/>
      <c r="D141" s="162"/>
      <c r="E141" s="162"/>
      <c r="F141" s="163">
        <f>F142+F144+F146</f>
        <v>116.42132000000001</v>
      </c>
      <c r="G141" s="163">
        <f t="shared" ref="G141:H141" si="68">G142+G144+G146</f>
        <v>116.42132000000001</v>
      </c>
      <c r="H141" s="163">
        <f t="shared" si="68"/>
        <v>116.42132000000001</v>
      </c>
      <c r="I141" s="108">
        <f t="shared" si="67"/>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7"/>
        <v>0</v>
      </c>
    </row>
    <row r="143" spans="1:9" ht="25.5" outlineLevel="1" x14ac:dyDescent="0.25">
      <c r="A143" s="76" t="s">
        <v>379</v>
      </c>
      <c r="B143" s="127" t="s">
        <v>828</v>
      </c>
      <c r="C143" s="128" t="s">
        <v>61</v>
      </c>
      <c r="D143" s="128" t="s">
        <v>26</v>
      </c>
      <c r="E143" s="128" t="s">
        <v>751</v>
      </c>
      <c r="F143" s="117">
        <f>Ведомственная!G197</f>
        <v>0</v>
      </c>
      <c r="G143" s="117">
        <f>Ведомственная!H197</f>
        <v>0</v>
      </c>
      <c r="H143" s="117">
        <f>Ведомственная!I197</f>
        <v>0</v>
      </c>
      <c r="I143" s="108">
        <f t="shared" si="67"/>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7"/>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7"/>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7"/>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7"/>
        <v>349.26396</v>
      </c>
    </row>
    <row r="148" spans="1:9" x14ac:dyDescent="0.25">
      <c r="A148" s="164"/>
      <c r="B148" s="165"/>
      <c r="C148" s="166"/>
      <c r="D148" s="166"/>
      <c r="E148" s="166"/>
      <c r="F148" s="167" t="str">
        <f>Ведомственная!G231</f>
        <v>х</v>
      </c>
      <c r="G148" s="167">
        <v>116.6</v>
      </c>
      <c r="H148" s="167">
        <v>243.8</v>
      </c>
      <c r="I148" s="108" t="e">
        <f t="shared" si="67"/>
        <v>#VALUE!</v>
      </c>
    </row>
    <row r="149" spans="1:9" x14ac:dyDescent="0.25">
      <c r="A149" s="168" t="s">
        <v>452</v>
      </c>
      <c r="B149" s="169"/>
      <c r="C149" s="170"/>
      <c r="D149" s="170"/>
      <c r="E149" s="170"/>
      <c r="F149" s="171" t="str">
        <f>Ведомственная!G232</f>
        <v>х</v>
      </c>
      <c r="G149" s="171">
        <v>116.6</v>
      </c>
      <c r="H149" s="171">
        <v>243.8</v>
      </c>
      <c r="I149" s="108" t="e">
        <f t="shared" si="67"/>
        <v>#VALUE!</v>
      </c>
    </row>
    <row r="150" spans="1:9" x14ac:dyDescent="0.25">
      <c r="A150" s="172" t="s">
        <v>453</v>
      </c>
      <c r="B150" s="173" t="s">
        <v>365</v>
      </c>
      <c r="C150" s="174"/>
      <c r="D150" s="174"/>
      <c r="E150" s="174"/>
      <c r="F150" s="175" t="str">
        <f>Ведомственная!G233</f>
        <v>х</v>
      </c>
      <c r="G150" s="175">
        <v>116.6</v>
      </c>
      <c r="H150" s="175">
        <v>243.8</v>
      </c>
      <c r="I150" s="108" t="e">
        <f t="shared" si="67"/>
        <v>#VALUE!</v>
      </c>
    </row>
    <row r="151" spans="1:9" x14ac:dyDescent="0.25">
      <c r="A151" s="76"/>
      <c r="B151" s="125" t="s">
        <v>365</v>
      </c>
      <c r="C151" s="77" t="s">
        <v>366</v>
      </c>
      <c r="D151" s="77" t="s">
        <v>364</v>
      </c>
      <c r="E151" s="77"/>
      <c r="F151" s="133" t="str">
        <f>Ведомственная!G234</f>
        <v>х</v>
      </c>
      <c r="G151" s="133">
        <v>116.6</v>
      </c>
      <c r="H151" s="133">
        <v>243.8</v>
      </c>
      <c r="I151" s="108" t="e">
        <f t="shared" si="67"/>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7"/>
        <v>0</v>
      </c>
    </row>
    <row r="153" spans="1:9" x14ac:dyDescent="0.25">
      <c r="A153" s="139" t="s">
        <v>454</v>
      </c>
      <c r="B153" s="141"/>
      <c r="C153" s="140"/>
      <c r="D153" s="140"/>
      <c r="E153" s="140"/>
      <c r="F153" s="142">
        <v>25726.2</v>
      </c>
      <c r="G153" s="142">
        <v>4700.3999999999996</v>
      </c>
      <c r="H153" s="142">
        <v>4797.2</v>
      </c>
      <c r="I153" s="108">
        <f t="shared" si="67"/>
        <v>35223.799999999996</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2023-12-25T11:20:06Z</cp:lastPrinted>
  <dcterms:created xsi:type="dcterms:W3CDTF">2023-09-11T19:44:40Z</dcterms:created>
  <dcterms:modified xsi:type="dcterms:W3CDTF">2023-12-25T11:20:10Z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